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百合関係\面積表\"/>
    </mc:Choice>
  </mc:AlternateContent>
  <bookViews>
    <workbookView xWindow="0" yWindow="0" windowWidth="20955" windowHeight="9960"/>
  </bookViews>
  <sheets>
    <sheet name="合計表" sheetId="25" r:id="rId1"/>
    <sheet name="品目別 1" sheetId="28" r:id="rId2"/>
    <sheet name="品目別2" sheetId="29" r:id="rId3"/>
    <sheet name="crop 20" sheetId="32" r:id="rId4"/>
  </sheets>
  <definedNames>
    <definedName name="_xlnm.Print_Area" localSheetId="0">合計表!$A$1:$I$49</definedName>
    <definedName name="_xlnm.Print_Area" localSheetId="1">'品目別 1'!$A$1:$P$71</definedName>
    <definedName name="_xlnm.Print_Area" localSheetId="2">品目別2!$A$1:$Q$74</definedName>
  </definedNames>
  <calcPr calcId="162913"/>
</workbook>
</file>

<file path=xl/calcChain.xml><?xml version="1.0" encoding="utf-8"?>
<calcChain xmlns="http://schemas.openxmlformats.org/spreadsheetml/2006/main">
  <c r="O13" i="32" l="1"/>
  <c r="N577" i="32"/>
  <c r="N576" i="32"/>
  <c r="N570" i="32"/>
  <c r="N569" i="32"/>
  <c r="N554" i="32"/>
  <c r="N553" i="32"/>
  <c r="N537" i="32"/>
  <c r="N536" i="32"/>
  <c r="N521" i="32"/>
  <c r="N520" i="32"/>
  <c r="N510" i="32"/>
  <c r="N502" i="32"/>
  <c r="N490" i="32"/>
  <c r="N463" i="32"/>
  <c r="N443" i="32"/>
  <c r="I432" i="32"/>
  <c r="N432" i="32"/>
  <c r="N419" i="32"/>
  <c r="N390" i="32"/>
  <c r="N380" i="32"/>
  <c r="N359" i="32"/>
  <c r="N319" i="32"/>
  <c r="N285" i="32"/>
  <c r="N232" i="32"/>
  <c r="N231" i="32"/>
  <c r="N215" i="32"/>
  <c r="N205" i="32"/>
  <c r="N178" i="32"/>
  <c r="N156" i="32"/>
  <c r="N130" i="32"/>
  <c r="N107" i="32"/>
  <c r="N80" i="32"/>
  <c r="N79" i="32"/>
  <c r="N57" i="32"/>
  <c r="N45" i="32"/>
  <c r="N40" i="32"/>
  <c r="N34" i="32"/>
  <c r="N15" i="32"/>
  <c r="H576" i="32"/>
  <c r="I577" i="32"/>
  <c r="I576" i="32"/>
  <c r="I570" i="32"/>
  <c r="I569" i="32"/>
  <c r="I554" i="32"/>
  <c r="I553" i="32"/>
  <c r="I537" i="32"/>
  <c r="I536" i="32"/>
  <c r="I521" i="32"/>
  <c r="I520" i="32"/>
  <c r="I510" i="32"/>
  <c r="I502" i="32"/>
  <c r="I490" i="32"/>
  <c r="I463" i="32"/>
  <c r="I443" i="32"/>
  <c r="I419" i="32"/>
  <c r="I390" i="32"/>
  <c r="I380" i="32"/>
  <c r="I359" i="32"/>
  <c r="I319" i="32"/>
  <c r="I285" i="32"/>
  <c r="I232" i="32"/>
  <c r="I231" i="32"/>
  <c r="I215" i="32"/>
  <c r="I205" i="32"/>
  <c r="I178" i="32"/>
  <c r="I156" i="32"/>
  <c r="I130" i="32"/>
  <c r="I107" i="32"/>
  <c r="I80" i="32"/>
  <c r="I57" i="32"/>
  <c r="I45" i="32"/>
  <c r="I34" i="32"/>
  <c r="I15" i="32"/>
  <c r="E34" i="32"/>
  <c r="E15" i="32"/>
  <c r="E510" i="32" l="1"/>
  <c r="F36" i="25" l="1"/>
  <c r="P16" i="29"/>
  <c r="G57" i="28"/>
  <c r="P71" i="28"/>
  <c r="P70" i="28"/>
  <c r="P20" i="29"/>
  <c r="K39" i="29"/>
  <c r="P39" i="29"/>
  <c r="P25" i="29" l="1"/>
  <c r="P26" i="29"/>
  <c r="P27" i="29"/>
  <c r="P28" i="29"/>
  <c r="P29" i="29"/>
  <c r="P30" i="29"/>
  <c r="P31" i="29"/>
  <c r="P32" i="29"/>
  <c r="P33" i="29"/>
  <c r="P35" i="29"/>
  <c r="G54" i="29" s="1"/>
  <c r="P38" i="29"/>
  <c r="P37" i="29"/>
  <c r="J40" i="29"/>
  <c r="I40" i="29"/>
  <c r="K40" i="29" s="1"/>
  <c r="H40" i="29"/>
  <c r="G40" i="29"/>
  <c r="J39" i="29"/>
  <c r="I39" i="29"/>
  <c r="H39" i="29"/>
  <c r="G39" i="29"/>
  <c r="K38" i="29"/>
  <c r="K37" i="29"/>
  <c r="K35" i="29"/>
  <c r="K33" i="29"/>
  <c r="K32" i="29"/>
  <c r="K31" i="29"/>
  <c r="K30" i="29"/>
  <c r="K29" i="29"/>
  <c r="K28" i="29"/>
  <c r="K27" i="29"/>
  <c r="K26" i="29"/>
  <c r="K25" i="29"/>
  <c r="E59" i="29"/>
  <c r="D59" i="29"/>
  <c r="C59" i="29"/>
  <c r="B59" i="29"/>
  <c r="E58" i="29"/>
  <c r="D58" i="29"/>
  <c r="C58" i="29"/>
  <c r="B58" i="29"/>
  <c r="F57" i="29"/>
  <c r="F56" i="29"/>
  <c r="F54" i="29"/>
  <c r="F52" i="29"/>
  <c r="G52" i="29" s="1"/>
  <c r="F51" i="29"/>
  <c r="F50" i="29"/>
  <c r="F49" i="29"/>
  <c r="F48" i="29"/>
  <c r="F47" i="29"/>
  <c r="F46" i="29"/>
  <c r="F45" i="29"/>
  <c r="F44" i="29"/>
  <c r="G44" i="29" s="1"/>
  <c r="G48" i="29" l="1"/>
  <c r="G47" i="29"/>
  <c r="G57" i="29"/>
  <c r="F58" i="29"/>
  <c r="F59" i="29"/>
  <c r="G46" i="29"/>
  <c r="G51" i="29"/>
  <c r="G50" i="29"/>
  <c r="G49" i="29"/>
  <c r="G45" i="29"/>
  <c r="H32" i="25"/>
  <c r="J285" i="32" l="1"/>
  <c r="N369" i="32" l="1"/>
  <c r="I369" i="32"/>
  <c r="N368" i="32"/>
  <c r="I368" i="32"/>
  <c r="N367" i="32"/>
  <c r="I367" i="32"/>
  <c r="N366" i="32"/>
  <c r="I366" i="32"/>
  <c r="O368" i="32" l="1"/>
  <c r="O366" i="32"/>
  <c r="O367" i="32"/>
  <c r="O369" i="32"/>
  <c r="N567" i="32"/>
  <c r="I567" i="32"/>
  <c r="N566" i="32"/>
  <c r="I566" i="32"/>
  <c r="N551" i="32"/>
  <c r="I551" i="32"/>
  <c r="N550" i="32"/>
  <c r="I550" i="32"/>
  <c r="N549" i="32"/>
  <c r="I549" i="32"/>
  <c r="N434" i="32"/>
  <c r="I434" i="32"/>
  <c r="N433" i="32"/>
  <c r="I433" i="32"/>
  <c r="N431" i="32"/>
  <c r="I431" i="32"/>
  <c r="N430" i="32"/>
  <c r="I430" i="32"/>
  <c r="N429" i="32"/>
  <c r="I429" i="32"/>
  <c r="N428" i="32"/>
  <c r="I428" i="32"/>
  <c r="N427" i="32"/>
  <c r="I427" i="32"/>
  <c r="N386" i="32"/>
  <c r="I386" i="32"/>
  <c r="N274" i="32"/>
  <c r="I274" i="32"/>
  <c r="N268" i="32"/>
  <c r="I268" i="32"/>
  <c r="N267" i="32"/>
  <c r="I267" i="32"/>
  <c r="N266" i="32"/>
  <c r="I266" i="32"/>
  <c r="N265" i="32"/>
  <c r="I265" i="32"/>
  <c r="N264" i="32"/>
  <c r="I264" i="32"/>
  <c r="N263" i="32"/>
  <c r="I263" i="32"/>
  <c r="N262" i="32"/>
  <c r="I262" i="32"/>
  <c r="N261" i="32"/>
  <c r="I261" i="32"/>
  <c r="N260" i="32"/>
  <c r="I260" i="32"/>
  <c r="N259" i="32"/>
  <c r="I259" i="32"/>
  <c r="N258" i="32"/>
  <c r="I258" i="32"/>
  <c r="N257" i="32"/>
  <c r="I257" i="32"/>
  <c r="N256" i="32"/>
  <c r="I256" i="32"/>
  <c r="N255" i="32"/>
  <c r="I255" i="32"/>
  <c r="N254" i="32"/>
  <c r="I254" i="32"/>
  <c r="N253" i="32"/>
  <c r="I253" i="32"/>
  <c r="N252" i="32"/>
  <c r="I252" i="32"/>
  <c r="N251" i="32"/>
  <c r="I251" i="32"/>
  <c r="N250" i="32"/>
  <c r="I250" i="32"/>
  <c r="N249" i="32"/>
  <c r="I249" i="32"/>
  <c r="N248" i="32"/>
  <c r="I248" i="32"/>
  <c r="N247" i="32"/>
  <c r="I247" i="32"/>
  <c r="N246" i="32"/>
  <c r="I246" i="32"/>
  <c r="N154" i="32"/>
  <c r="I154" i="32"/>
  <c r="N153" i="32"/>
  <c r="I153" i="32"/>
  <c r="N152" i="32"/>
  <c r="I152" i="32"/>
  <c r="N151" i="32"/>
  <c r="I151" i="32"/>
  <c r="N150" i="32"/>
  <c r="I150" i="32"/>
  <c r="N149" i="32"/>
  <c r="I149" i="32"/>
  <c r="N75" i="32"/>
  <c r="I75" i="32"/>
  <c r="N74" i="32"/>
  <c r="I74" i="32"/>
  <c r="O550" i="32" l="1"/>
  <c r="O566" i="32"/>
  <c r="O263" i="32"/>
  <c r="O267" i="32"/>
  <c r="O428" i="32"/>
  <c r="O434" i="32"/>
  <c r="O567" i="32"/>
  <c r="O549" i="32"/>
  <c r="O551" i="32"/>
  <c r="O433" i="32"/>
  <c r="O430" i="32"/>
  <c r="O427" i="32"/>
  <c r="O429" i="32"/>
  <c r="O431" i="32"/>
  <c r="O274" i="32"/>
  <c r="O386" i="32"/>
  <c r="O251" i="32"/>
  <c r="O249" i="32"/>
  <c r="O256" i="32"/>
  <c r="O258" i="32"/>
  <c r="O247" i="32"/>
  <c r="O265" i="32"/>
  <c r="O253" i="32"/>
  <c r="O255" i="32"/>
  <c r="O257" i="32"/>
  <c r="O259" i="32"/>
  <c r="O261" i="32"/>
  <c r="O246" i="32"/>
  <c r="O260" i="32"/>
  <c r="O262" i="32"/>
  <c r="O248" i="32"/>
  <c r="O250" i="32"/>
  <c r="O264" i="32"/>
  <c r="O266" i="32"/>
  <c r="O252" i="32"/>
  <c r="O254" i="32"/>
  <c r="O268" i="32"/>
  <c r="O152" i="32"/>
  <c r="O153" i="32"/>
  <c r="O150" i="32"/>
  <c r="O154" i="32"/>
  <c r="O149" i="32"/>
  <c r="O151" i="32"/>
  <c r="O74" i="32"/>
  <c r="O75" i="32"/>
  <c r="E577" i="32" l="1"/>
  <c r="N21" i="32" l="1"/>
  <c r="N22" i="32"/>
  <c r="N23" i="32"/>
  <c r="N24" i="32"/>
  <c r="D36" i="25" l="1"/>
  <c r="B40" i="25"/>
  <c r="G32" i="25"/>
  <c r="E40" i="29" l="1"/>
  <c r="F40" i="29" s="1"/>
  <c r="D40" i="29"/>
  <c r="C40" i="29"/>
  <c r="B40" i="29"/>
  <c r="F39" i="29"/>
  <c r="E39" i="29"/>
  <c r="D39" i="29"/>
  <c r="C39" i="29"/>
  <c r="B39" i="29"/>
  <c r="F38" i="29"/>
  <c r="F37" i="29"/>
  <c r="F35" i="29"/>
  <c r="F33" i="29"/>
  <c r="F32" i="29"/>
  <c r="F31" i="29"/>
  <c r="F30" i="29"/>
  <c r="F29" i="29"/>
  <c r="F28" i="29"/>
  <c r="F27" i="29"/>
  <c r="F26" i="29"/>
  <c r="F25" i="29"/>
  <c r="E319" i="32" l="1"/>
  <c r="E229" i="32" l="1"/>
  <c r="N227" i="32"/>
  <c r="I227" i="32"/>
  <c r="N226" i="32"/>
  <c r="I226" i="32"/>
  <c r="N225" i="32"/>
  <c r="I225" i="32"/>
  <c r="N224" i="32"/>
  <c r="I224" i="32"/>
  <c r="N223" i="32"/>
  <c r="I223" i="32"/>
  <c r="N222" i="32"/>
  <c r="I222" i="32"/>
  <c r="N221" i="32"/>
  <c r="I221" i="32"/>
  <c r="N534" i="32"/>
  <c r="I534" i="32"/>
  <c r="N533" i="32"/>
  <c r="I533" i="32"/>
  <c r="N516" i="32"/>
  <c r="I516" i="32"/>
  <c r="N473" i="32"/>
  <c r="I473" i="32"/>
  <c r="N472" i="32"/>
  <c r="I472" i="32"/>
  <c r="M372" i="32"/>
  <c r="L372" i="32"/>
  <c r="K372" i="32"/>
  <c r="J372" i="32"/>
  <c r="H372" i="32"/>
  <c r="G372" i="32"/>
  <c r="F372" i="32"/>
  <c r="E372" i="32"/>
  <c r="N370" i="32"/>
  <c r="I370" i="32"/>
  <c r="N365" i="32"/>
  <c r="I365" i="32"/>
  <c r="N336" i="32"/>
  <c r="I336" i="32"/>
  <c r="N335" i="32"/>
  <c r="I335" i="32"/>
  <c r="N334" i="32"/>
  <c r="I334" i="32"/>
  <c r="N333" i="32"/>
  <c r="I333" i="32"/>
  <c r="N332" i="32"/>
  <c r="I332" i="32"/>
  <c r="N331" i="32"/>
  <c r="I331" i="32"/>
  <c r="N330" i="32"/>
  <c r="I330" i="32"/>
  <c r="N329" i="32"/>
  <c r="I329" i="32"/>
  <c r="N328" i="32"/>
  <c r="I328" i="32"/>
  <c r="N301" i="32"/>
  <c r="I301" i="32"/>
  <c r="N300" i="32"/>
  <c r="I300" i="32"/>
  <c r="N299" i="32"/>
  <c r="I299" i="32"/>
  <c r="N298" i="32"/>
  <c r="I298" i="32"/>
  <c r="N297" i="32"/>
  <c r="I297" i="32"/>
  <c r="N296" i="32"/>
  <c r="I296" i="32"/>
  <c r="N531" i="32"/>
  <c r="I531" i="32"/>
  <c r="N283" i="32"/>
  <c r="I283" i="32"/>
  <c r="N282" i="32"/>
  <c r="I282" i="32"/>
  <c r="N281" i="32"/>
  <c r="I281" i="32"/>
  <c r="N280" i="32"/>
  <c r="I280" i="32"/>
  <c r="N279" i="32"/>
  <c r="I279" i="32"/>
  <c r="N278" i="32"/>
  <c r="I278" i="32"/>
  <c r="N277" i="32"/>
  <c r="I277" i="32"/>
  <c r="N276" i="32"/>
  <c r="I276" i="32"/>
  <c r="N275" i="32"/>
  <c r="I275" i="32"/>
  <c r="N273" i="32"/>
  <c r="I273" i="32"/>
  <c r="N272" i="32"/>
  <c r="I272" i="32"/>
  <c r="N271" i="32"/>
  <c r="I271" i="32"/>
  <c r="N270" i="32"/>
  <c r="I270" i="32"/>
  <c r="N269" i="32"/>
  <c r="I269" i="32"/>
  <c r="N245" i="32"/>
  <c r="I245" i="32"/>
  <c r="N213" i="32"/>
  <c r="I213" i="32"/>
  <c r="E178" i="32"/>
  <c r="F178" i="32"/>
  <c r="G178" i="32"/>
  <c r="H178" i="32"/>
  <c r="J178" i="32"/>
  <c r="K178" i="32"/>
  <c r="L178" i="32"/>
  <c r="M178" i="32"/>
  <c r="O221" i="32" l="1"/>
  <c r="O223" i="32"/>
  <c r="O225" i="32"/>
  <c r="O227" i="32"/>
  <c r="O533" i="32"/>
  <c r="O222" i="32"/>
  <c r="O224" i="32"/>
  <c r="O226" i="32"/>
  <c r="O534" i="32"/>
  <c r="O516" i="32"/>
  <c r="O472" i="32"/>
  <c r="O473" i="32"/>
  <c r="O213" i="32"/>
  <c r="O333" i="32"/>
  <c r="N372" i="32"/>
  <c r="O370" i="32"/>
  <c r="I372" i="32"/>
  <c r="O365" i="32"/>
  <c r="O330" i="32"/>
  <c r="O332" i="32"/>
  <c r="O329" i="32"/>
  <c r="O331" i="32"/>
  <c r="O328" i="32"/>
  <c r="O335" i="32"/>
  <c r="O334" i="32"/>
  <c r="O336" i="32"/>
  <c r="O297" i="32"/>
  <c r="O280" i="32"/>
  <c r="O298" i="32"/>
  <c r="O299" i="32"/>
  <c r="O296" i="32"/>
  <c r="O300" i="32"/>
  <c r="O301" i="32"/>
  <c r="O271" i="32"/>
  <c r="O273" i="32"/>
  <c r="O276" i="32"/>
  <c r="O281" i="32"/>
  <c r="O283" i="32"/>
  <c r="O245" i="32"/>
  <c r="O270" i="32"/>
  <c r="O278" i="32"/>
  <c r="O531" i="32"/>
  <c r="O272" i="32"/>
  <c r="O275" i="32"/>
  <c r="O282" i="32"/>
  <c r="O269" i="32"/>
  <c r="O277" i="32"/>
  <c r="O279" i="32"/>
  <c r="O372" i="32" l="1"/>
  <c r="K59" i="29" l="1"/>
  <c r="J59" i="29"/>
  <c r="I59" i="29"/>
  <c r="H59" i="29"/>
  <c r="K58" i="29"/>
  <c r="J58" i="29"/>
  <c r="I58" i="29"/>
  <c r="H58" i="29"/>
  <c r="L57" i="29"/>
  <c r="M57" i="29" s="1"/>
  <c r="L56" i="29"/>
  <c r="L54" i="29"/>
  <c r="M54" i="29" s="1"/>
  <c r="L52" i="29"/>
  <c r="M52" i="29" s="1"/>
  <c r="L51" i="29"/>
  <c r="M51" i="29" s="1"/>
  <c r="L50" i="29"/>
  <c r="M50" i="29" s="1"/>
  <c r="L49" i="29"/>
  <c r="M49" i="29" s="1"/>
  <c r="L48" i="29"/>
  <c r="M48" i="29" s="1"/>
  <c r="L47" i="29"/>
  <c r="M47" i="29" s="1"/>
  <c r="L46" i="29"/>
  <c r="M46" i="29" s="1"/>
  <c r="L45" i="29"/>
  <c r="M45" i="29" s="1"/>
  <c r="L44" i="29"/>
  <c r="M44" i="29" s="1"/>
  <c r="O21" i="29"/>
  <c r="N21" i="29"/>
  <c r="M21" i="29"/>
  <c r="L21" i="29"/>
  <c r="O20" i="29"/>
  <c r="N20" i="29"/>
  <c r="M20" i="29"/>
  <c r="L20" i="29"/>
  <c r="P19" i="29"/>
  <c r="P14" i="29"/>
  <c r="P13" i="29"/>
  <c r="P12" i="29"/>
  <c r="P11" i="29"/>
  <c r="P10" i="29"/>
  <c r="P9" i="29"/>
  <c r="P8" i="29"/>
  <c r="P7" i="29"/>
  <c r="P6" i="29"/>
  <c r="F32" i="25"/>
  <c r="P21" i="29" l="1"/>
  <c r="L59" i="29"/>
  <c r="M59" i="29" s="1"/>
  <c r="L58" i="29"/>
  <c r="M58" i="29" s="1"/>
  <c r="N436" i="32" l="1"/>
  <c r="I436" i="32"/>
  <c r="N500" i="32"/>
  <c r="I500" i="32"/>
  <c r="N441" i="32"/>
  <c r="I441" i="32"/>
  <c r="N426" i="32"/>
  <c r="I426" i="32"/>
  <c r="M577" i="32"/>
  <c r="L577" i="32"/>
  <c r="K577" i="32"/>
  <c r="J577" i="32"/>
  <c r="H577" i="32"/>
  <c r="G577" i="32"/>
  <c r="F577" i="32"/>
  <c r="N574" i="32"/>
  <c r="I574" i="32"/>
  <c r="N572" i="32"/>
  <c r="I572" i="32"/>
  <c r="M569" i="32"/>
  <c r="L569" i="32"/>
  <c r="K569" i="32"/>
  <c r="J569" i="32"/>
  <c r="H569" i="32"/>
  <c r="G569" i="32"/>
  <c r="F569" i="32"/>
  <c r="E569" i="32"/>
  <c r="N564" i="32"/>
  <c r="I564" i="32"/>
  <c r="N563" i="32"/>
  <c r="I563" i="32"/>
  <c r="M553" i="32"/>
  <c r="L553" i="32"/>
  <c r="K553" i="32"/>
  <c r="J553" i="32"/>
  <c r="H553" i="32"/>
  <c r="G553" i="32"/>
  <c r="F553" i="32"/>
  <c r="E553" i="32"/>
  <c r="N548" i="32"/>
  <c r="I548" i="32"/>
  <c r="N547" i="32"/>
  <c r="I547" i="32"/>
  <c r="N546" i="32"/>
  <c r="I546" i="32"/>
  <c r="M536" i="32"/>
  <c r="L536" i="32"/>
  <c r="K536" i="32"/>
  <c r="J536" i="32"/>
  <c r="H536" i="32"/>
  <c r="G536" i="32"/>
  <c r="F536" i="32"/>
  <c r="E536" i="32"/>
  <c r="N532" i="32"/>
  <c r="I532" i="32"/>
  <c r="N530" i="32"/>
  <c r="I530" i="32"/>
  <c r="M518" i="32"/>
  <c r="L518" i="32"/>
  <c r="K518" i="32"/>
  <c r="J518" i="32"/>
  <c r="H518" i="32"/>
  <c r="G518" i="32"/>
  <c r="F518" i="32"/>
  <c r="E518" i="32"/>
  <c r="N498" i="32"/>
  <c r="I498" i="32"/>
  <c r="M510" i="32"/>
  <c r="L510" i="32"/>
  <c r="K510" i="32"/>
  <c r="J510" i="32"/>
  <c r="H510" i="32"/>
  <c r="G510" i="32"/>
  <c r="F510" i="32"/>
  <c r="N508" i="32"/>
  <c r="I508" i="32"/>
  <c r="M502" i="32"/>
  <c r="L502" i="32"/>
  <c r="K502" i="32"/>
  <c r="J502" i="32"/>
  <c r="H502" i="32"/>
  <c r="G502" i="32"/>
  <c r="F502" i="32"/>
  <c r="E502" i="32"/>
  <c r="N499" i="32"/>
  <c r="I499" i="32"/>
  <c r="N497" i="32"/>
  <c r="I497" i="32"/>
  <c r="N496" i="32"/>
  <c r="I496" i="32"/>
  <c r="M490" i="32"/>
  <c r="L490" i="32"/>
  <c r="K490" i="32"/>
  <c r="J490" i="32"/>
  <c r="H490" i="32"/>
  <c r="G490" i="32"/>
  <c r="F490" i="32"/>
  <c r="E490" i="32"/>
  <c r="N488" i="32"/>
  <c r="I488" i="32"/>
  <c r="N487" i="32"/>
  <c r="I487" i="32"/>
  <c r="N486" i="32"/>
  <c r="I486" i="32"/>
  <c r="N485" i="32"/>
  <c r="I485" i="32"/>
  <c r="N484" i="32"/>
  <c r="I484" i="32"/>
  <c r="N483" i="32"/>
  <c r="I483" i="32"/>
  <c r="N482" i="32"/>
  <c r="I482" i="32"/>
  <c r="N481" i="32"/>
  <c r="I481" i="32"/>
  <c r="N480" i="32"/>
  <c r="I480" i="32"/>
  <c r="N479" i="32"/>
  <c r="I479" i="32"/>
  <c r="N478" i="32"/>
  <c r="I478" i="32"/>
  <c r="N477" i="32"/>
  <c r="I477" i="32"/>
  <c r="N476" i="32"/>
  <c r="I476" i="32"/>
  <c r="N475" i="32"/>
  <c r="I475" i="32"/>
  <c r="N474" i="32"/>
  <c r="I474" i="32"/>
  <c r="N471" i="32"/>
  <c r="I471" i="32"/>
  <c r="N470" i="32"/>
  <c r="I470" i="32"/>
  <c r="N469" i="32"/>
  <c r="I469" i="32"/>
  <c r="M463" i="32"/>
  <c r="L463" i="32"/>
  <c r="K463" i="32"/>
  <c r="J463" i="32"/>
  <c r="H463" i="32"/>
  <c r="G463" i="32"/>
  <c r="F463" i="32"/>
  <c r="E463" i="32"/>
  <c r="N461" i="32"/>
  <c r="I461" i="32"/>
  <c r="N460" i="32"/>
  <c r="I460" i="32"/>
  <c r="N459" i="32"/>
  <c r="I459" i="32"/>
  <c r="N458" i="32"/>
  <c r="I458" i="32"/>
  <c r="N457" i="32"/>
  <c r="I457" i="32"/>
  <c r="N456" i="32"/>
  <c r="I456" i="32"/>
  <c r="N455" i="32"/>
  <c r="I455" i="32"/>
  <c r="N454" i="32"/>
  <c r="I454" i="32"/>
  <c r="N453" i="32"/>
  <c r="I453" i="32"/>
  <c r="N452" i="32"/>
  <c r="I452" i="32"/>
  <c r="N451" i="32"/>
  <c r="I451" i="32"/>
  <c r="N450" i="32"/>
  <c r="I450" i="32"/>
  <c r="N449" i="32"/>
  <c r="I449" i="32"/>
  <c r="M443" i="32"/>
  <c r="L443" i="32"/>
  <c r="K443" i="32"/>
  <c r="J443" i="32"/>
  <c r="H443" i="32"/>
  <c r="G443" i="32"/>
  <c r="F443" i="32"/>
  <c r="E443" i="32"/>
  <c r="N440" i="32"/>
  <c r="I440" i="32"/>
  <c r="N439" i="32"/>
  <c r="I439" i="32"/>
  <c r="N438" i="32"/>
  <c r="I438" i="32"/>
  <c r="N437" i="32"/>
  <c r="I437" i="32"/>
  <c r="N435" i="32"/>
  <c r="I435" i="32"/>
  <c r="N425" i="32"/>
  <c r="I425" i="32"/>
  <c r="M419" i="32"/>
  <c r="L419" i="32"/>
  <c r="K419" i="32"/>
  <c r="J419" i="32"/>
  <c r="H419" i="32"/>
  <c r="G419" i="32"/>
  <c r="F419" i="32"/>
  <c r="E419" i="32"/>
  <c r="N417" i="32"/>
  <c r="I417" i="32"/>
  <c r="N416" i="32"/>
  <c r="I416" i="32"/>
  <c r="N415" i="32"/>
  <c r="I415" i="32"/>
  <c r="N414" i="32"/>
  <c r="I414" i="32"/>
  <c r="N413" i="32"/>
  <c r="I413" i="32"/>
  <c r="N412" i="32"/>
  <c r="I412" i="32"/>
  <c r="N411" i="32"/>
  <c r="I411" i="32"/>
  <c r="N410" i="32"/>
  <c r="I410" i="32"/>
  <c r="N409" i="32"/>
  <c r="I409" i="32"/>
  <c r="N408" i="32"/>
  <c r="I408" i="32"/>
  <c r="N407" i="32"/>
  <c r="I407" i="32"/>
  <c r="N406" i="32"/>
  <c r="I406" i="32"/>
  <c r="N405" i="32"/>
  <c r="I405" i="32"/>
  <c r="N404" i="32"/>
  <c r="I404" i="32"/>
  <c r="N403" i="32"/>
  <c r="I403" i="32"/>
  <c r="N402" i="32"/>
  <c r="I402" i="32"/>
  <c r="N401" i="32"/>
  <c r="I401" i="32"/>
  <c r="N391" i="32"/>
  <c r="I391" i="32"/>
  <c r="M388" i="32"/>
  <c r="L388" i="32"/>
  <c r="K388" i="32"/>
  <c r="J388" i="32"/>
  <c r="H388" i="32"/>
  <c r="G388" i="32"/>
  <c r="F388" i="32"/>
  <c r="E388" i="32"/>
  <c r="N343" i="32"/>
  <c r="I343" i="32"/>
  <c r="M380" i="32"/>
  <c r="L380" i="32"/>
  <c r="K380" i="32"/>
  <c r="J380" i="32"/>
  <c r="H380" i="32"/>
  <c r="G380" i="32"/>
  <c r="F380" i="32"/>
  <c r="E380" i="32"/>
  <c r="N378" i="32"/>
  <c r="I378" i="32"/>
  <c r="M359" i="32"/>
  <c r="L359" i="32"/>
  <c r="K359" i="32"/>
  <c r="J359" i="32"/>
  <c r="H359" i="32"/>
  <c r="G359" i="32"/>
  <c r="F359" i="32"/>
  <c r="E359" i="32"/>
  <c r="N349" i="32"/>
  <c r="I349" i="32"/>
  <c r="N348" i="32"/>
  <c r="I348" i="32"/>
  <c r="N344" i="32"/>
  <c r="I344" i="32"/>
  <c r="N342" i="32"/>
  <c r="I342" i="32"/>
  <c r="N357" i="32"/>
  <c r="I357" i="32"/>
  <c r="N356" i="32"/>
  <c r="I356" i="32"/>
  <c r="N355" i="32"/>
  <c r="I355" i="32"/>
  <c r="N354" i="32"/>
  <c r="I354" i="32"/>
  <c r="N353" i="32"/>
  <c r="I353" i="32"/>
  <c r="N352" i="32"/>
  <c r="I352" i="32"/>
  <c r="N351" i="32"/>
  <c r="I351" i="32"/>
  <c r="N350" i="32"/>
  <c r="I350" i="32"/>
  <c r="N347" i="32"/>
  <c r="I347" i="32"/>
  <c r="N346" i="32"/>
  <c r="I346" i="32"/>
  <c r="N345" i="32"/>
  <c r="I345" i="32"/>
  <c r="N341" i="32"/>
  <c r="I341" i="32"/>
  <c r="N340" i="32"/>
  <c r="I340" i="32"/>
  <c r="N339" i="32"/>
  <c r="I339" i="32"/>
  <c r="N338" i="32"/>
  <c r="I338" i="32"/>
  <c r="N337" i="32"/>
  <c r="I337" i="32"/>
  <c r="N327" i="32"/>
  <c r="I327" i="32"/>
  <c r="N326" i="32"/>
  <c r="I326" i="32"/>
  <c r="N325" i="32"/>
  <c r="I325" i="32"/>
  <c r="M319" i="32"/>
  <c r="L319" i="32"/>
  <c r="K319" i="32"/>
  <c r="J319" i="32"/>
  <c r="H319" i="32"/>
  <c r="G319" i="32"/>
  <c r="F319" i="32"/>
  <c r="N317" i="32"/>
  <c r="I317" i="32"/>
  <c r="N316" i="32"/>
  <c r="I316" i="32"/>
  <c r="N315" i="32"/>
  <c r="I315" i="32"/>
  <c r="N314" i="32"/>
  <c r="I314" i="32"/>
  <c r="N313" i="32"/>
  <c r="I313" i="32"/>
  <c r="N312" i="32"/>
  <c r="I312" i="32"/>
  <c r="N311" i="32"/>
  <c r="I311" i="32"/>
  <c r="N310" i="32"/>
  <c r="I310" i="32"/>
  <c r="N309" i="32"/>
  <c r="I309" i="32"/>
  <c r="N308" i="32"/>
  <c r="I308" i="32"/>
  <c r="N307" i="32"/>
  <c r="I307" i="32"/>
  <c r="N306" i="32"/>
  <c r="I306" i="32"/>
  <c r="N305" i="32"/>
  <c r="I305" i="32"/>
  <c r="N304" i="32"/>
  <c r="I304" i="32"/>
  <c r="N303" i="32"/>
  <c r="I303" i="32"/>
  <c r="N302" i="32"/>
  <c r="I302" i="32"/>
  <c r="N295" i="32"/>
  <c r="I295" i="32"/>
  <c r="N294" i="32"/>
  <c r="I294" i="32"/>
  <c r="N293" i="32"/>
  <c r="I293" i="32"/>
  <c r="N292" i="32"/>
  <c r="I292" i="32"/>
  <c r="N291" i="32"/>
  <c r="I291" i="32"/>
  <c r="M285" i="32"/>
  <c r="L285" i="32"/>
  <c r="K285" i="32"/>
  <c r="H285" i="32"/>
  <c r="G285" i="32"/>
  <c r="F285" i="32"/>
  <c r="E285" i="32"/>
  <c r="N243" i="32"/>
  <c r="I243" i="32"/>
  <c r="N244" i="32"/>
  <c r="I244" i="32"/>
  <c r="N242" i="32"/>
  <c r="I242" i="32"/>
  <c r="N229" i="32"/>
  <c r="M229" i="32"/>
  <c r="L229" i="32"/>
  <c r="K229" i="32"/>
  <c r="J229" i="32"/>
  <c r="I229" i="32"/>
  <c r="H229" i="32"/>
  <c r="G229" i="32"/>
  <c r="F229" i="32"/>
  <c r="M215" i="32"/>
  <c r="L215" i="32"/>
  <c r="K215" i="32"/>
  <c r="J215" i="32"/>
  <c r="H215" i="32"/>
  <c r="G215" i="32"/>
  <c r="F215" i="32"/>
  <c r="E215" i="32"/>
  <c r="N212" i="32"/>
  <c r="I212" i="32"/>
  <c r="N211" i="32"/>
  <c r="I211" i="32"/>
  <c r="M205" i="32"/>
  <c r="L205" i="32"/>
  <c r="K205" i="32"/>
  <c r="J205" i="32"/>
  <c r="H205" i="32"/>
  <c r="G205" i="32"/>
  <c r="F205" i="32"/>
  <c r="E205" i="32"/>
  <c r="N203" i="32"/>
  <c r="I203" i="32"/>
  <c r="N202" i="32"/>
  <c r="I202" i="32"/>
  <c r="N201" i="32"/>
  <c r="I201" i="32"/>
  <c r="N200" i="32"/>
  <c r="I200" i="32"/>
  <c r="N199" i="32"/>
  <c r="I199" i="32"/>
  <c r="N198" i="32"/>
  <c r="I198" i="32"/>
  <c r="N197" i="32"/>
  <c r="I197" i="32"/>
  <c r="N196" i="32"/>
  <c r="I196" i="32"/>
  <c r="N195" i="32"/>
  <c r="I195" i="32"/>
  <c r="N194" i="32"/>
  <c r="I194" i="32"/>
  <c r="N193" i="32"/>
  <c r="I193" i="32"/>
  <c r="N192" i="32"/>
  <c r="I192" i="32"/>
  <c r="N190" i="32"/>
  <c r="I190" i="32"/>
  <c r="N189" i="32"/>
  <c r="I189" i="32"/>
  <c r="N188" i="32"/>
  <c r="I188" i="32"/>
  <c r="N187" i="32"/>
  <c r="I187" i="32"/>
  <c r="N186" i="32"/>
  <c r="I186" i="32"/>
  <c r="N185" i="32"/>
  <c r="I185" i="32"/>
  <c r="N184" i="32"/>
  <c r="I184" i="32"/>
  <c r="N176" i="32"/>
  <c r="I176" i="32"/>
  <c r="N175" i="32"/>
  <c r="I175" i="32"/>
  <c r="N174" i="32"/>
  <c r="I174" i="32"/>
  <c r="N173" i="32"/>
  <c r="I173" i="32"/>
  <c r="N172" i="32"/>
  <c r="I172" i="32"/>
  <c r="N171" i="32"/>
  <c r="I171" i="32"/>
  <c r="N170" i="32"/>
  <c r="I170" i="32"/>
  <c r="N169" i="32"/>
  <c r="I169" i="32"/>
  <c r="N168" i="32"/>
  <c r="I168" i="32"/>
  <c r="N167" i="32"/>
  <c r="I167" i="32"/>
  <c r="N166" i="32"/>
  <c r="I166" i="32"/>
  <c r="N165" i="32"/>
  <c r="I165" i="32"/>
  <c r="N164" i="32"/>
  <c r="I164" i="32"/>
  <c r="N191" i="32"/>
  <c r="I191" i="32"/>
  <c r="N163" i="32"/>
  <c r="I163" i="32"/>
  <c r="N162" i="32"/>
  <c r="I162" i="32"/>
  <c r="M156" i="32"/>
  <c r="L156" i="32"/>
  <c r="K156" i="32"/>
  <c r="J156" i="32"/>
  <c r="H156" i="32"/>
  <c r="G156" i="32"/>
  <c r="F156" i="32"/>
  <c r="E156" i="32"/>
  <c r="N148" i="32"/>
  <c r="I148" i="32"/>
  <c r="N147" i="32"/>
  <c r="I147" i="32"/>
  <c r="N146" i="32"/>
  <c r="I146" i="32"/>
  <c r="N145" i="32"/>
  <c r="I145" i="32"/>
  <c r="N144" i="32"/>
  <c r="I144" i="32"/>
  <c r="N143" i="32"/>
  <c r="I143" i="32"/>
  <c r="N142" i="32"/>
  <c r="I142" i="32"/>
  <c r="N141" i="32"/>
  <c r="I141" i="32"/>
  <c r="N140" i="32"/>
  <c r="I140" i="32"/>
  <c r="N139" i="32"/>
  <c r="I139" i="32"/>
  <c r="N138" i="32"/>
  <c r="I138" i="32"/>
  <c r="N137" i="32"/>
  <c r="I137" i="32"/>
  <c r="N136" i="32"/>
  <c r="I136" i="32"/>
  <c r="M130" i="32"/>
  <c r="L130" i="32"/>
  <c r="K130" i="32"/>
  <c r="J130" i="32"/>
  <c r="H130" i="32"/>
  <c r="G130" i="32"/>
  <c r="F130" i="32"/>
  <c r="E130" i="32"/>
  <c r="N127" i="32"/>
  <c r="I127" i="32"/>
  <c r="N126" i="32"/>
  <c r="I126" i="32"/>
  <c r="N125" i="32"/>
  <c r="I125" i="32"/>
  <c r="N124" i="32"/>
  <c r="I124" i="32"/>
  <c r="N123" i="32"/>
  <c r="I123" i="32"/>
  <c r="N122" i="32"/>
  <c r="I122" i="32"/>
  <c r="N121" i="32"/>
  <c r="I121" i="32"/>
  <c r="N120" i="32"/>
  <c r="I120" i="32"/>
  <c r="N119" i="32"/>
  <c r="I119" i="32"/>
  <c r="N118" i="32"/>
  <c r="I118" i="32"/>
  <c r="N117" i="32"/>
  <c r="I117" i="32"/>
  <c r="N116" i="32"/>
  <c r="I116" i="32"/>
  <c r="N115" i="32"/>
  <c r="I115" i="32"/>
  <c r="N114" i="32"/>
  <c r="I114" i="32"/>
  <c r="N113" i="32"/>
  <c r="I113" i="32"/>
  <c r="M107" i="32"/>
  <c r="L107" i="32"/>
  <c r="K107" i="32"/>
  <c r="J107" i="32"/>
  <c r="H107" i="32"/>
  <c r="G107" i="32"/>
  <c r="F107" i="32"/>
  <c r="E107" i="32"/>
  <c r="N128" i="32"/>
  <c r="I128" i="32"/>
  <c r="N105" i="32"/>
  <c r="I105" i="32"/>
  <c r="N104" i="32"/>
  <c r="I104" i="32"/>
  <c r="N103" i="32"/>
  <c r="I103" i="32"/>
  <c r="N102" i="32"/>
  <c r="I102" i="32"/>
  <c r="N101" i="32"/>
  <c r="I101" i="32"/>
  <c r="N100" i="32"/>
  <c r="I100" i="32"/>
  <c r="N99" i="32"/>
  <c r="I99" i="32"/>
  <c r="N98" i="32"/>
  <c r="I98" i="32"/>
  <c r="N97" i="32"/>
  <c r="I97" i="32"/>
  <c r="N96" i="32"/>
  <c r="I96" i="32"/>
  <c r="N95" i="32"/>
  <c r="I95" i="32"/>
  <c r="N94" i="32"/>
  <c r="I94" i="32"/>
  <c r="N93" i="32"/>
  <c r="I93" i="32"/>
  <c r="N92" i="32"/>
  <c r="I92" i="32"/>
  <c r="N91" i="32"/>
  <c r="I91" i="32"/>
  <c r="N90" i="32"/>
  <c r="I90" i="32"/>
  <c r="M77" i="32"/>
  <c r="L77" i="32"/>
  <c r="K77" i="32"/>
  <c r="J77" i="32"/>
  <c r="H77" i="32"/>
  <c r="G77" i="32"/>
  <c r="F77" i="32"/>
  <c r="E77" i="32"/>
  <c r="I40" i="32"/>
  <c r="I77" i="32" s="1"/>
  <c r="M68" i="32"/>
  <c r="L68" i="32"/>
  <c r="K68" i="32"/>
  <c r="J68" i="32"/>
  <c r="H68" i="32"/>
  <c r="G68" i="32"/>
  <c r="F68" i="32"/>
  <c r="E68" i="32"/>
  <c r="N66" i="32"/>
  <c r="I66" i="32"/>
  <c r="N65" i="32"/>
  <c r="I65" i="32"/>
  <c r="N64" i="32"/>
  <c r="I64" i="32"/>
  <c r="N63" i="32"/>
  <c r="I63" i="32"/>
  <c r="M57" i="32"/>
  <c r="L57" i="32"/>
  <c r="K57" i="32"/>
  <c r="J57" i="32"/>
  <c r="H57" i="32"/>
  <c r="G57" i="32"/>
  <c r="F57" i="32"/>
  <c r="E57" i="32"/>
  <c r="N55" i="32"/>
  <c r="I55" i="32"/>
  <c r="N54" i="32"/>
  <c r="I54" i="32"/>
  <c r="N53" i="32"/>
  <c r="I53" i="32"/>
  <c r="N52" i="32"/>
  <c r="I52" i="32"/>
  <c r="N51" i="32"/>
  <c r="I51" i="32"/>
  <c r="M45" i="32"/>
  <c r="L45" i="32"/>
  <c r="K45" i="32"/>
  <c r="J45" i="32"/>
  <c r="H45" i="32"/>
  <c r="G45" i="32"/>
  <c r="F45" i="32"/>
  <c r="E45" i="32"/>
  <c r="N43" i="32"/>
  <c r="I43" i="32"/>
  <c r="N42" i="32"/>
  <c r="I42" i="32"/>
  <c r="N41" i="32"/>
  <c r="I41" i="32"/>
  <c r="M34" i="32"/>
  <c r="L34" i="32"/>
  <c r="K34" i="32"/>
  <c r="J34" i="32"/>
  <c r="H34" i="32"/>
  <c r="G34" i="32"/>
  <c r="F34" i="32"/>
  <c r="N32" i="32"/>
  <c r="I32" i="32"/>
  <c r="M26" i="32"/>
  <c r="L26" i="32"/>
  <c r="K26" i="32"/>
  <c r="J26" i="32"/>
  <c r="H26" i="32"/>
  <c r="G26" i="32"/>
  <c r="F26" i="32"/>
  <c r="E26" i="32"/>
  <c r="I24" i="32"/>
  <c r="I23" i="32"/>
  <c r="I22" i="32"/>
  <c r="I21" i="32"/>
  <c r="M15" i="32"/>
  <c r="L15" i="32"/>
  <c r="K15" i="32"/>
  <c r="J15" i="32"/>
  <c r="H15" i="32"/>
  <c r="G15" i="32"/>
  <c r="F15" i="32"/>
  <c r="N13" i="32"/>
  <c r="I13" i="32"/>
  <c r="E390" i="32" l="1"/>
  <c r="O436" i="32"/>
  <c r="O500" i="32"/>
  <c r="O572" i="32"/>
  <c r="O21" i="32"/>
  <c r="O32" i="32"/>
  <c r="O42" i="32"/>
  <c r="O200" i="32"/>
  <c r="O212" i="32"/>
  <c r="O139" i="32"/>
  <c r="O143" i="32"/>
  <c r="O169" i="32"/>
  <c r="O193" i="32"/>
  <c r="O441" i="32"/>
  <c r="O92" i="32"/>
  <c r="O140" i="32"/>
  <c r="O144" i="32"/>
  <c r="O146" i="32"/>
  <c r="O343" i="32"/>
  <c r="O435" i="32"/>
  <c r="O105" i="32"/>
  <c r="O349" i="32"/>
  <c r="O499" i="32"/>
  <c r="O498" i="32"/>
  <c r="O554" i="32"/>
  <c r="O113" i="32"/>
  <c r="O117" i="32"/>
  <c r="O196" i="32"/>
  <c r="O229" i="32"/>
  <c r="O339" i="32"/>
  <c r="O352" i="32"/>
  <c r="O354" i="32"/>
  <c r="O356" i="32"/>
  <c r="O417" i="32"/>
  <c r="O455" i="32"/>
  <c r="O24" i="32"/>
  <c r="O80" i="32"/>
  <c r="O315" i="32"/>
  <c r="F79" i="32"/>
  <c r="O65" i="32"/>
  <c r="O312" i="32"/>
  <c r="O456" i="32"/>
  <c r="O488" i="32"/>
  <c r="O166" i="32"/>
  <c r="G231" i="32"/>
  <c r="O126" i="32"/>
  <c r="O64" i="32"/>
  <c r="O116" i="32"/>
  <c r="O124" i="32"/>
  <c r="O136" i="32"/>
  <c r="O138" i="32"/>
  <c r="O148" i="32"/>
  <c r="O164" i="32"/>
  <c r="O189" i="32"/>
  <c r="O201" i="32"/>
  <c r="O244" i="32"/>
  <c r="O294" i="32"/>
  <c r="O302" i="32"/>
  <c r="O304" i="32"/>
  <c r="O310" i="32"/>
  <c r="O402" i="32"/>
  <c r="O406" i="32"/>
  <c r="O410" i="32"/>
  <c r="O414" i="32"/>
  <c r="O439" i="32"/>
  <c r="O452" i="32"/>
  <c r="O475" i="32"/>
  <c r="O482" i="32"/>
  <c r="O486" i="32"/>
  <c r="O508" i="32"/>
  <c r="O570" i="32"/>
  <c r="O96" i="32"/>
  <c r="O100" i="32"/>
  <c r="O295" i="32"/>
  <c r="O340" i="32"/>
  <c r="O347" i="32"/>
  <c r="O355" i="32"/>
  <c r="O411" i="32"/>
  <c r="O487" i="32"/>
  <c r="O95" i="32"/>
  <c r="O242" i="32"/>
  <c r="O326" i="32"/>
  <c r="O459" i="32"/>
  <c r="O426" i="32"/>
  <c r="L520" i="32"/>
  <c r="O52" i="32"/>
  <c r="O54" i="32"/>
  <c r="O40" i="32"/>
  <c r="O102" i="32"/>
  <c r="O104" i="32"/>
  <c r="O119" i="32"/>
  <c r="O121" i="32"/>
  <c r="O123" i="32"/>
  <c r="O125" i="32"/>
  <c r="O191" i="32"/>
  <c r="O170" i="32"/>
  <c r="O174" i="32"/>
  <c r="O192" i="32"/>
  <c r="F390" i="32"/>
  <c r="K390" i="32"/>
  <c r="O291" i="32"/>
  <c r="O303" i="32"/>
  <c r="O309" i="32"/>
  <c r="O440" i="32"/>
  <c r="O476" i="32"/>
  <c r="E231" i="32"/>
  <c r="K79" i="32"/>
  <c r="O51" i="32"/>
  <c r="I68" i="32"/>
  <c r="O66" i="32"/>
  <c r="O93" i="32"/>
  <c r="O99" i="32"/>
  <c r="O101" i="32"/>
  <c r="O103" i="32"/>
  <c r="J231" i="32"/>
  <c r="O118" i="32"/>
  <c r="O120" i="32"/>
  <c r="O122" i="32"/>
  <c r="O167" i="32"/>
  <c r="O171" i="32"/>
  <c r="O175" i="32"/>
  <c r="O184" i="32"/>
  <c r="O194" i="32"/>
  <c r="O203" i="32"/>
  <c r="O43" i="32"/>
  <c r="O202" i="32"/>
  <c r="O351" i="32"/>
  <c r="O357" i="32"/>
  <c r="O458" i="32"/>
  <c r="O460" i="32"/>
  <c r="O470" i="32"/>
  <c r="O547" i="32"/>
  <c r="O311" i="32"/>
  <c r="O313" i="32"/>
  <c r="O346" i="32"/>
  <c r="O401" i="32"/>
  <c r="O409" i="32"/>
  <c r="O415" i="32"/>
  <c r="O461" i="32"/>
  <c r="O478" i="32"/>
  <c r="O479" i="32"/>
  <c r="O483" i="32"/>
  <c r="O497" i="32"/>
  <c r="F520" i="32"/>
  <c r="O521" i="32"/>
  <c r="O477" i="32"/>
  <c r="H231" i="32"/>
  <c r="G79" i="32"/>
  <c r="N26" i="32"/>
  <c r="K231" i="32"/>
  <c r="O173" i="32"/>
  <c r="I26" i="32"/>
  <c r="J79" i="32"/>
  <c r="O41" i="32"/>
  <c r="O53" i="32"/>
  <c r="O142" i="32"/>
  <c r="O197" i="32"/>
  <c r="L79" i="32"/>
  <c r="N68" i="32"/>
  <c r="N77" i="32"/>
  <c r="O77" i="32" s="1"/>
  <c r="O115" i="32"/>
  <c r="O145" i="32"/>
  <c r="O147" i="32"/>
  <c r="O165" i="32"/>
  <c r="O176" i="32"/>
  <c r="O186" i="32"/>
  <c r="O188" i="32"/>
  <c r="O243" i="32"/>
  <c r="O55" i="32"/>
  <c r="O98" i="32"/>
  <c r="M231" i="32"/>
  <c r="O114" i="32"/>
  <c r="O187" i="32"/>
  <c r="O190" i="32"/>
  <c r="O199" i="32"/>
  <c r="H79" i="32"/>
  <c r="O97" i="32"/>
  <c r="O141" i="32"/>
  <c r="O162" i="32"/>
  <c r="O172" i="32"/>
  <c r="O198" i="32"/>
  <c r="O293" i="32"/>
  <c r="O308" i="32"/>
  <c r="O316" i="32"/>
  <c r="O338" i="32"/>
  <c r="O341" i="32"/>
  <c r="O353" i="32"/>
  <c r="I388" i="32"/>
  <c r="O404" i="32"/>
  <c r="O413" i="32"/>
  <c r="H520" i="32"/>
  <c r="O451" i="32"/>
  <c r="O453" i="32"/>
  <c r="O481" i="32"/>
  <c r="O432" i="32"/>
  <c r="O574" i="32"/>
  <c r="H390" i="32"/>
  <c r="O305" i="32"/>
  <c r="O307" i="32"/>
  <c r="O317" i="32"/>
  <c r="O342" i="32"/>
  <c r="O348" i="32"/>
  <c r="O408" i="32"/>
  <c r="G520" i="32"/>
  <c r="J520" i="32"/>
  <c r="O480" i="32"/>
  <c r="O485" i="32"/>
  <c r="O530" i="32"/>
  <c r="M390" i="32"/>
  <c r="O345" i="32"/>
  <c r="O344" i="32"/>
  <c r="O405" i="32"/>
  <c r="O407" i="32"/>
  <c r="O412" i="32"/>
  <c r="O437" i="32"/>
  <c r="O450" i="32"/>
  <c r="O457" i="32"/>
  <c r="O471" i="32"/>
  <c r="O484" i="32"/>
  <c r="O548" i="32"/>
  <c r="L231" i="32"/>
  <c r="O546" i="32"/>
  <c r="O23" i="32"/>
  <c r="O63" i="32"/>
  <c r="O91" i="32"/>
  <c r="O94" i="32"/>
  <c r="O128" i="32"/>
  <c r="O127" i="32"/>
  <c r="O137" i="32"/>
  <c r="O163" i="32"/>
  <c r="O168" i="32"/>
  <c r="O185" i="32"/>
  <c r="O195" i="32"/>
  <c r="O211" i="32"/>
  <c r="O232" i="32"/>
  <c r="O378" i="32"/>
  <c r="K520" i="32"/>
  <c r="O564" i="32"/>
  <c r="E79" i="32"/>
  <c r="E576" i="32" s="1"/>
  <c r="M79" i="32"/>
  <c r="O22" i="32"/>
  <c r="O90" i="32"/>
  <c r="F231" i="32"/>
  <c r="G390" i="32"/>
  <c r="L390" i="32"/>
  <c r="O292" i="32"/>
  <c r="O314" i="32"/>
  <c r="O327" i="32"/>
  <c r="O350" i="32"/>
  <c r="N388" i="32"/>
  <c r="O416" i="32"/>
  <c r="O438" i="32"/>
  <c r="O449" i="32"/>
  <c r="O454" i="32"/>
  <c r="O474" i="32"/>
  <c r="I518" i="32"/>
  <c r="O532" i="32"/>
  <c r="O403" i="32"/>
  <c r="O425" i="32"/>
  <c r="O469" i="32"/>
  <c r="N518" i="32"/>
  <c r="J390" i="32"/>
  <c r="O306" i="32"/>
  <c r="O325" i="32"/>
  <c r="O337" i="32"/>
  <c r="O391" i="32"/>
  <c r="E520" i="32"/>
  <c r="M520" i="32"/>
  <c r="O496" i="32"/>
  <c r="O537" i="32"/>
  <c r="O563" i="32"/>
  <c r="O178" i="32" l="1"/>
  <c r="O536" i="32"/>
  <c r="O490" i="32"/>
  <c r="O156" i="32"/>
  <c r="O68" i="32"/>
  <c r="O45" i="32"/>
  <c r="O205" i="32"/>
  <c r="O107" i="32"/>
  <c r="O34" i="32"/>
  <c r="O510" i="32"/>
  <c r="O577" i="32"/>
  <c r="G576" i="32"/>
  <c r="K576" i="32"/>
  <c r="O215" i="32"/>
  <c r="F576" i="32"/>
  <c r="O26" i="32"/>
  <c r="O502" i="32"/>
  <c r="O388" i="32"/>
  <c r="O15" i="32"/>
  <c r="O569" i="32"/>
  <c r="J576" i="32"/>
  <c r="O57" i="32"/>
  <c r="M576" i="32"/>
  <c r="L576" i="32"/>
  <c r="O130" i="32"/>
  <c r="O380" i="32"/>
  <c r="O443" i="32"/>
  <c r="O553" i="32"/>
  <c r="O419" i="32"/>
  <c r="I79" i="32"/>
  <c r="O359" i="32"/>
  <c r="O285" i="32"/>
  <c r="O518" i="32"/>
  <c r="O463" i="32"/>
  <c r="O319" i="32"/>
  <c r="O79" i="32" l="1"/>
  <c r="O390" i="32"/>
  <c r="O231" i="32"/>
  <c r="O520" i="32"/>
  <c r="O576" i="32" l="1"/>
  <c r="O40" i="29"/>
  <c r="N40" i="29"/>
  <c r="M40" i="29"/>
  <c r="L40" i="29"/>
  <c r="O39" i="29"/>
  <c r="N39" i="29"/>
  <c r="G58" i="29" s="1"/>
  <c r="M39" i="29"/>
  <c r="L39" i="29"/>
  <c r="J21" i="29"/>
  <c r="I21" i="29"/>
  <c r="K21" i="29" s="1"/>
  <c r="H21" i="29"/>
  <c r="G21" i="29"/>
  <c r="J20" i="29"/>
  <c r="I20" i="29"/>
  <c r="K20" i="29" s="1"/>
  <c r="H20" i="29"/>
  <c r="G20" i="29"/>
  <c r="K19" i="29"/>
  <c r="K16" i="29"/>
  <c r="K14" i="29"/>
  <c r="K13" i="29"/>
  <c r="K12" i="29"/>
  <c r="K11" i="29"/>
  <c r="K10" i="29"/>
  <c r="K9" i="29"/>
  <c r="K8" i="29"/>
  <c r="K7" i="29"/>
  <c r="K6" i="29"/>
  <c r="E32" i="25"/>
  <c r="P40" i="29" l="1"/>
  <c r="G59" i="29" s="1"/>
  <c r="D38" i="25"/>
  <c r="D32" i="25"/>
  <c r="E40" i="25"/>
  <c r="C40" i="25"/>
  <c r="D40" i="25" s="1"/>
  <c r="F39" i="25"/>
  <c r="D39" i="25"/>
  <c r="F38" i="25"/>
  <c r="F37" i="25"/>
  <c r="D37" i="25"/>
  <c r="F40" i="25" l="1"/>
  <c r="B21" i="29"/>
  <c r="B20" i="29"/>
  <c r="G56" i="28" l="1"/>
  <c r="G58" i="28"/>
  <c r="G59" i="28"/>
  <c r="G60" i="28"/>
  <c r="G61" i="28"/>
  <c r="G62" i="28"/>
  <c r="G63" i="28"/>
  <c r="G64" i="28"/>
  <c r="G65" i="28"/>
  <c r="G66" i="28"/>
  <c r="G67" i="28"/>
  <c r="G68" i="28"/>
  <c r="G69" i="28"/>
  <c r="B70" i="28"/>
  <c r="C70" i="28"/>
  <c r="D70" i="28"/>
  <c r="E70" i="28"/>
  <c r="I70" i="28"/>
  <c r="J70" i="28"/>
  <c r="K70" i="28"/>
  <c r="M70" i="28"/>
  <c r="N70" i="28"/>
  <c r="O70" i="28"/>
  <c r="I71" i="28"/>
  <c r="J71" i="28"/>
  <c r="K71" i="28"/>
  <c r="M71" i="28"/>
  <c r="N71" i="28"/>
  <c r="O71" i="28"/>
  <c r="E21" i="29"/>
  <c r="D21" i="29"/>
  <c r="C21" i="29"/>
  <c r="E20" i="29"/>
  <c r="D20" i="29"/>
  <c r="C20" i="29"/>
  <c r="F19" i="29"/>
  <c r="F16" i="29"/>
  <c r="F14" i="29"/>
  <c r="F13" i="29"/>
  <c r="F12" i="29"/>
  <c r="F11" i="29"/>
  <c r="F10" i="29"/>
  <c r="F9" i="29"/>
  <c r="F8" i="29"/>
  <c r="F7" i="29"/>
  <c r="F6" i="29"/>
  <c r="N52" i="28"/>
  <c r="M52" i="28"/>
  <c r="L52" i="28"/>
  <c r="K52" i="28"/>
  <c r="M34" i="28"/>
  <c r="L34" i="28"/>
  <c r="K34" i="28"/>
  <c r="J34" i="28"/>
  <c r="I34" i="28"/>
  <c r="H34" i="28"/>
  <c r="G34" i="28"/>
  <c r="F34" i="28"/>
  <c r="E34" i="28"/>
  <c r="D34" i="28"/>
  <c r="C34" i="28"/>
  <c r="B34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G70" i="28" l="1"/>
  <c r="F21" i="29"/>
  <c r="F20" i="29"/>
  <c r="C32" i="25" l="1"/>
  <c r="B32" i="25"/>
  <c r="H24" i="25"/>
  <c r="F24" i="25"/>
  <c r="D24" i="25"/>
  <c r="C24" i="25"/>
  <c r="B24" i="25"/>
  <c r="H16" i="25"/>
  <c r="G16" i="25"/>
  <c r="F16" i="25"/>
  <c r="E16" i="25"/>
  <c r="D16" i="25"/>
  <c r="C16" i="25"/>
  <c r="B16" i="25"/>
  <c r="H9" i="25"/>
  <c r="G9" i="25"/>
  <c r="F9" i="25"/>
  <c r="E9" i="25"/>
  <c r="D9" i="25"/>
  <c r="C9" i="25"/>
  <c r="B9" i="25"/>
</calcChain>
</file>

<file path=xl/sharedStrings.xml><?xml version="1.0" encoding="utf-8"?>
<sst xmlns="http://schemas.openxmlformats.org/spreadsheetml/2006/main" count="2429" uniqueCount="773">
  <si>
    <t>MARLON</t>
  </si>
  <si>
    <t>NASHVILLE</t>
  </si>
  <si>
    <t>SERANO</t>
  </si>
  <si>
    <t>PARADERO</t>
  </si>
  <si>
    <t>PICO</t>
  </si>
  <si>
    <t>STARLIGHT EXPRESS</t>
  </si>
  <si>
    <t>CATINA</t>
  </si>
  <si>
    <t>鉄砲百合</t>
    <rPh sb="0" eb="2">
      <t>テッポウ</t>
    </rPh>
    <rPh sb="2" eb="4">
      <t>ユリ</t>
    </rPh>
    <phoneticPr fontId="5"/>
  </si>
  <si>
    <t>その他百合</t>
    <rPh sb="2" eb="3">
      <t>タ</t>
    </rPh>
    <rPh sb="3" eb="5">
      <t>ユリ</t>
    </rPh>
    <phoneticPr fontId="5"/>
  </si>
  <si>
    <t>その他</t>
    <rPh sb="2" eb="3">
      <t>タ</t>
    </rPh>
    <phoneticPr fontId="5"/>
  </si>
  <si>
    <t>ORI</t>
  </si>
  <si>
    <t>AZI</t>
  </si>
  <si>
    <t>L-A</t>
  </si>
  <si>
    <t>AUR</t>
  </si>
  <si>
    <t>O-T</t>
  </si>
  <si>
    <t>BACH</t>
  </si>
  <si>
    <t>BLACK BEAUTY</t>
  </si>
  <si>
    <t>BRINDISI</t>
  </si>
  <si>
    <t>BRUNELLO</t>
  </si>
  <si>
    <t>CANBERRA</t>
  </si>
  <si>
    <t>SPEC</t>
  </si>
  <si>
    <t>CASA BLANCA</t>
  </si>
  <si>
    <t>L-O</t>
  </si>
  <si>
    <t>CONCA D'OR</t>
  </si>
  <si>
    <t>CORVARA</t>
  </si>
  <si>
    <t>COURIER</t>
  </si>
  <si>
    <t>CRYSTAL BLANCA</t>
  </si>
  <si>
    <t>CURIE</t>
  </si>
  <si>
    <t>LONG</t>
  </si>
  <si>
    <t>DIZZY</t>
  </si>
  <si>
    <t>DONATO</t>
  </si>
  <si>
    <t>DYNAMITE</t>
  </si>
  <si>
    <t>ERCOLANO</t>
  </si>
  <si>
    <t>HELVETIA</t>
  </si>
  <si>
    <t>INDIAN DIAMOND</t>
  </si>
  <si>
    <t>LAKE CAREY</t>
  </si>
  <si>
    <t>LITOUWEN</t>
  </si>
  <si>
    <t>MANISSA</t>
  </si>
  <si>
    <t>MATRIX</t>
  </si>
  <si>
    <t>MENORCA</t>
  </si>
  <si>
    <t>MERO STAR</t>
  </si>
  <si>
    <t>MONTEZUMA</t>
  </si>
  <si>
    <t>NAVONA</t>
  </si>
  <si>
    <t>NELLO</t>
  </si>
  <si>
    <t>NOVA ZEMBLA</t>
  </si>
  <si>
    <t>NYMPH</t>
  </si>
  <si>
    <t>ORIGINAL LOVE</t>
  </si>
  <si>
    <t>PAVIA</t>
  </si>
  <si>
    <t>REGALE</t>
  </si>
  <si>
    <t>ROBINA</t>
  </si>
  <si>
    <t>SERRADA</t>
  </si>
  <si>
    <t>SHEILA ZANTRISHEI</t>
  </si>
  <si>
    <t>SIBERIA</t>
  </si>
  <si>
    <t>SORBONNE</t>
  </si>
  <si>
    <t>SOUVENIR</t>
  </si>
  <si>
    <t>STAR GAZER</t>
  </si>
  <si>
    <t>STARFIGHTER</t>
  </si>
  <si>
    <t>TIBER</t>
  </si>
  <si>
    <t>TRESOR</t>
  </si>
  <si>
    <t>TRIUMPHATOR ZANLOPHATOR</t>
  </si>
  <si>
    <t>UNIVERSE</t>
  </si>
  <si>
    <t>WHITE HEAVEN</t>
  </si>
  <si>
    <t>WHITE TRIUMPH ZANLOTRIUMPH</t>
  </si>
  <si>
    <t>WILLEKE ALBERTI</t>
  </si>
  <si>
    <t>YELLOWEEN</t>
  </si>
  <si>
    <t>増減</t>
    <rPh sb="0" eb="2">
      <t>ゾウゲン</t>
    </rPh>
    <phoneticPr fontId="5"/>
  </si>
  <si>
    <t>品種名</t>
    <rPh sb="0" eb="2">
      <t>ヒンシュ</t>
    </rPh>
    <rPh sb="2" eb="3">
      <t>メイ</t>
    </rPh>
    <phoneticPr fontId="5"/>
  </si>
  <si>
    <t>室内栽培</t>
    <rPh sb="0" eb="2">
      <t>シツナイ</t>
    </rPh>
    <rPh sb="2" eb="4">
      <t>サイバイ</t>
    </rPh>
    <phoneticPr fontId="5"/>
  </si>
  <si>
    <t>%</t>
  </si>
  <si>
    <t/>
  </si>
  <si>
    <t>透かし百合</t>
    <rPh sb="0" eb="1">
      <t>ス</t>
    </rPh>
    <rPh sb="3" eb="5">
      <t>ユリ</t>
    </rPh>
    <phoneticPr fontId="5"/>
  </si>
  <si>
    <t>黄色</t>
    <rPh sb="0" eb="2">
      <t>キイロ</t>
    </rPh>
    <phoneticPr fontId="5"/>
  </si>
  <si>
    <t>白色</t>
    <rPh sb="0" eb="2">
      <t>シロイロ</t>
    </rPh>
    <phoneticPr fontId="5"/>
  </si>
  <si>
    <t>EYELINER</t>
  </si>
  <si>
    <t>INDIAN SUMMERSET</t>
  </si>
  <si>
    <t>-</t>
  </si>
  <si>
    <t>AMATERAS</t>
  </si>
  <si>
    <t>EL DIVO</t>
  </si>
  <si>
    <t>FENICE</t>
  </si>
  <si>
    <t>GRACIA</t>
  </si>
  <si>
    <t>LESOTHO</t>
  </si>
  <si>
    <t>MERENTE</t>
  </si>
  <si>
    <t>MERLET</t>
  </si>
  <si>
    <t>MONTENEU</t>
  </si>
  <si>
    <t>ORANGE MATRIX</t>
  </si>
  <si>
    <t>RICHMOND</t>
  </si>
  <si>
    <t>TARRANGO</t>
  </si>
  <si>
    <t>ENTERTAINER</t>
  </si>
  <si>
    <t>HONESTY</t>
  </si>
  <si>
    <t>PUMA</t>
  </si>
  <si>
    <t>SALTARELLO</t>
  </si>
  <si>
    <t>赤色</t>
    <rPh sb="0" eb="2">
      <t>アカイロ</t>
    </rPh>
    <phoneticPr fontId="5"/>
  </si>
  <si>
    <t xml:space="preserve">白黄、ﾊﾞｲｶﾗｰ </t>
    <rPh sb="0" eb="1">
      <t>シロ</t>
    </rPh>
    <rPh sb="1" eb="2">
      <t>キ</t>
    </rPh>
    <phoneticPr fontId="5"/>
  </si>
  <si>
    <t>黄色＋白黄</t>
    <rPh sb="0" eb="2">
      <t>キイロ</t>
    </rPh>
    <rPh sb="3" eb="4">
      <t>シロ</t>
    </rPh>
    <rPh sb="4" eb="5">
      <t>キ</t>
    </rPh>
    <phoneticPr fontId="5"/>
  </si>
  <si>
    <t>その他の色</t>
    <rPh sb="2" eb="3">
      <t>タ</t>
    </rPh>
    <rPh sb="4" eb="5">
      <t>イロ</t>
    </rPh>
    <phoneticPr fontId="5"/>
  </si>
  <si>
    <t>-</t>
    <phoneticPr fontId="5"/>
  </si>
  <si>
    <t>(単位：ｈａ)</t>
  </si>
  <si>
    <t>開花球＋2年養成球</t>
  </si>
  <si>
    <t>りん片養成</t>
    <phoneticPr fontId="5"/>
  </si>
  <si>
    <t>温室内養成</t>
  </si>
  <si>
    <t>合計</t>
  </si>
  <si>
    <t>りん片養成</t>
    <phoneticPr fontId="5"/>
  </si>
  <si>
    <t>増減(%)</t>
    <rPh sb="0" eb="2">
      <t>ゾウゲン</t>
    </rPh>
    <phoneticPr fontId="5"/>
  </si>
  <si>
    <t>2N りん片養成</t>
    <phoneticPr fontId="5"/>
  </si>
  <si>
    <t>＊2年養成球根＝２年間畑に据え置かれるもの。例：ターボカサブランカ等。</t>
  </si>
  <si>
    <t>＊2N リン片養成＝リン片ばら撒きで、２年間畑に据え置かれるもの。</t>
    <rPh sb="6" eb="7">
      <t>ヘン</t>
    </rPh>
    <rPh sb="7" eb="9">
      <t>ヨウセイ</t>
    </rPh>
    <rPh sb="12" eb="13">
      <t>ヘン</t>
    </rPh>
    <rPh sb="15" eb="16">
      <t>マ</t>
    </rPh>
    <phoneticPr fontId="5"/>
  </si>
  <si>
    <t>１９９９（確定値）</t>
  </si>
  <si>
    <t>２０００（確定値）</t>
  </si>
  <si>
    <t>２００１（確定値）</t>
  </si>
  <si>
    <t>２００２（確定値）</t>
  </si>
  <si>
    <t>種目</t>
  </si>
  <si>
    <t>温室</t>
  </si>
  <si>
    <t>リン片</t>
    <phoneticPr fontId="5"/>
  </si>
  <si>
    <t>開花球</t>
  </si>
  <si>
    <t>オーレリアン</t>
  </si>
  <si>
    <t xml:space="preserve">- </t>
  </si>
  <si>
    <t>スカシ</t>
  </si>
  <si>
    <t>ＬＡハイブリッド</t>
  </si>
  <si>
    <t>ＬＯハイブリッド</t>
  </si>
  <si>
    <t>鉄砲百合</t>
  </si>
  <si>
    <t>ＯＡハイブリッド</t>
  </si>
  <si>
    <t>ＯＴハイブリッド</t>
  </si>
  <si>
    <t>オリエンタル</t>
  </si>
  <si>
    <t>鹿の子百合群</t>
  </si>
  <si>
    <t>タイガーリリー</t>
  </si>
  <si>
    <t>品目不明</t>
  </si>
  <si>
    <t>その他</t>
  </si>
  <si>
    <t>２００３（確定値）</t>
  </si>
  <si>
    <t>２００４（確定値）</t>
  </si>
  <si>
    <t>２００５（確定値）</t>
    <phoneticPr fontId="5"/>
  </si>
  <si>
    <t>２００６（確定値）</t>
    <phoneticPr fontId="5"/>
  </si>
  <si>
    <t>２００７（確定値）</t>
    <rPh sb="5" eb="7">
      <t>カクテイ</t>
    </rPh>
    <rPh sb="7" eb="8">
      <t>アタイ</t>
    </rPh>
    <phoneticPr fontId="5"/>
  </si>
  <si>
    <t>２００８（確定値）</t>
    <rPh sb="5" eb="7">
      <t>カクテイ</t>
    </rPh>
    <rPh sb="7" eb="8">
      <t>アタイ</t>
    </rPh>
    <phoneticPr fontId="5"/>
  </si>
  <si>
    <t>ミシェラネアス</t>
    <phoneticPr fontId="5"/>
  </si>
  <si>
    <t>原種</t>
    <rPh sb="0" eb="2">
      <t>ゲンシュ</t>
    </rPh>
    <phoneticPr fontId="5"/>
  </si>
  <si>
    <t>２００９（確定値）</t>
    <rPh sb="5" eb="7">
      <t>カクテイ</t>
    </rPh>
    <rPh sb="7" eb="8">
      <t>アタイ</t>
    </rPh>
    <phoneticPr fontId="5"/>
  </si>
  <si>
    <t>２N リン片</t>
    <phoneticPr fontId="5"/>
  </si>
  <si>
    <t>２０１０（確定値）</t>
    <rPh sb="5" eb="8">
      <t>カクテイチ</t>
    </rPh>
    <phoneticPr fontId="5"/>
  </si>
  <si>
    <t>-</t>
    <phoneticPr fontId="5"/>
  </si>
  <si>
    <t>２０１１（確定値2）</t>
    <rPh sb="5" eb="8">
      <t>カクテイチ</t>
    </rPh>
    <phoneticPr fontId="5"/>
  </si>
  <si>
    <t>２０１１（確定値1）</t>
    <rPh sb="5" eb="8">
      <t>カクテイチ</t>
    </rPh>
    <phoneticPr fontId="5"/>
  </si>
  <si>
    <t>yellow</t>
  </si>
  <si>
    <t>GOLDEN MATRIX</t>
  </si>
  <si>
    <t>ｺﾞｰﾙﾃﾞﾝﾏﾄﾘｯｸｽ</t>
  </si>
  <si>
    <t>pink</t>
  </si>
  <si>
    <t>ﾚﾃﾞｨｰｱﾘｽ</t>
  </si>
  <si>
    <t>white</t>
  </si>
  <si>
    <t>ﾅﾎﾞﾅ</t>
  </si>
  <si>
    <t>red</t>
  </si>
  <si>
    <t>BUZZER</t>
  </si>
  <si>
    <t>ﾈﾛ</t>
  </si>
  <si>
    <t>RED TWIN</t>
  </si>
  <si>
    <t>ﾚｯﾄﾞﾂｲﾝ</t>
  </si>
  <si>
    <t>orange</t>
  </si>
  <si>
    <t>ﾄﾚｻﾞｰ</t>
  </si>
  <si>
    <t>ｵﾚﾝｼﾞﾏﾄﾘｯｸｽ</t>
  </si>
  <si>
    <t>ﾏﾄﾘｯｸｽ</t>
  </si>
  <si>
    <t>ﾌﾞﾙﾈﾛ</t>
  </si>
  <si>
    <t>apricot</t>
  </si>
  <si>
    <t>bi-color</t>
  </si>
  <si>
    <t>ｲｴﾛｰﾀﾞｲﾔﾓﾝﾄﾞ</t>
  </si>
  <si>
    <t>YELLOW DIAMOND</t>
  </si>
  <si>
    <t>ｾﾗﾀﾞ</t>
  </si>
  <si>
    <t>ﾊﾟﾋﾞｱ</t>
  </si>
  <si>
    <t>ﾅｯｼｭﾋﾞﾙ</t>
  </si>
  <si>
    <t>ｴﾙﾃﾞｨｰﾎﾞ</t>
  </si>
  <si>
    <t>ﾋﾞｭｰｿﾚｲﾕ</t>
  </si>
  <si>
    <t>BEAU SOLEIL</t>
  </si>
  <si>
    <t>ﾊﾟｰﾃｨｰﾀﾞｲﾔﾓﾝﾄﾞ</t>
  </si>
  <si>
    <t>PARTY DIAMOND</t>
  </si>
  <si>
    <t>ﾒﾙﾚ</t>
  </si>
  <si>
    <t>ｲﾝﾃﾞｨｱﾝｻﾏｰｾｯﾄ</t>
  </si>
  <si>
    <t>ﾌﾞﾘﾝﾃﾞｨｼ</t>
  </si>
  <si>
    <t>ﾎﾞｰﾄﾞｳｫｰｸ</t>
  </si>
  <si>
    <t>BOARDWALK</t>
  </si>
  <si>
    <t>ｱﾙﾊﾞﾀｯｸｽ</t>
  </si>
  <si>
    <t>ARBATAX</t>
  </si>
  <si>
    <t>ｱﾙﾌﾞﾌｪｲﾗ</t>
  </si>
  <si>
    <t>ALBUFEIRA</t>
  </si>
  <si>
    <t>ｹﾞﾘｯﾄｻﾞﾙﾑ</t>
  </si>
  <si>
    <t>ﾘｯﾁﾓﾝﾄﾞ</t>
  </si>
  <si>
    <t>ﾒﾚﾝﾃ</t>
  </si>
  <si>
    <t>ﾘﾄｰｳｪﾝ</t>
  </si>
  <si>
    <t>ｱｲﾗｲﾅｰ</t>
  </si>
  <si>
    <t>ｴﾙｺﾗﾉ</t>
  </si>
  <si>
    <t>ｸｰﾘｱｰ</t>
  </si>
  <si>
    <t>ﾊﾞｯﾊ</t>
  </si>
  <si>
    <t>ｱﾙｶﾁｵﾝ</t>
  </si>
  <si>
    <t>ARCACHON</t>
  </si>
  <si>
    <t>ｵﾘｼﾞﾅﾙﾗﾌﾞ</t>
  </si>
  <si>
    <t>ﾌｫﾙｻﾞﾚｯﾄﾞ</t>
  </si>
  <si>
    <t>FORZA RED</t>
  </si>
  <si>
    <t>ﾒﾉﾙｶ</t>
  </si>
  <si>
    <t>ﾌﾟｰﾏ</t>
  </si>
  <si>
    <t>ｲﾝﾀﾞｨｱﾝﾀﾞｲﾔﾓﾝﾄﾞ</t>
  </si>
  <si>
    <t>ｵﾈｽﾃｨ</t>
  </si>
  <si>
    <t>ｴﾚﾓ</t>
  </si>
  <si>
    <t>EREMO</t>
  </si>
  <si>
    <t>ｼｰｻﾞｰｽﾊﾟﾚｽ</t>
  </si>
  <si>
    <t>CAESARS PALACE</t>
  </si>
  <si>
    <t>ｱﾏﾃﾗｽ</t>
  </si>
  <si>
    <t>ｳｨﾚｸｱﾙﾍﾞﾙﾃｨ</t>
  </si>
  <si>
    <t>ｼﾞ ｴｯｼﾞ</t>
  </si>
  <si>
    <t>THE EDGE</t>
  </si>
  <si>
    <t>ｽｰﾍﾞﾆｱ</t>
  </si>
  <si>
    <t>ｼｰﾗ</t>
  </si>
  <si>
    <t>ｲｻﾞﾍﾞﾗ</t>
  </si>
  <si>
    <t>ROSELILY ISABELLA DL044033</t>
  </si>
  <si>
    <t>ﾒﾃﾞｭｰｻ</t>
  </si>
  <si>
    <t>MEDUSA</t>
  </si>
  <si>
    <t>ｸﾞﾗｼｱ</t>
  </si>
  <si>
    <t>ﾌｪﾆｽ</t>
  </si>
  <si>
    <t>pink/white</t>
  </si>
  <si>
    <t>ｿﾙﾎﾞﾝﾇ</t>
  </si>
  <si>
    <t>ﾏｰﾛﾝ</t>
  </si>
  <si>
    <t>redpink</t>
  </si>
  <si>
    <t>ｴﾝﾀｰﾃｲﾅｰ</t>
  </si>
  <si>
    <t>ﾕﾆﾊﾞｰｽ</t>
  </si>
  <si>
    <t>ｼﾍﾞﾘｱ</t>
  </si>
  <si>
    <t>ｻﾝﾃﾝﾀﾞｰ</t>
  </si>
  <si>
    <t>ﾊﾟｼﾌｨｯｸｵｰｼｬﾝ</t>
  </si>
  <si>
    <t>PACIFIC OCEAN</t>
  </si>
  <si>
    <t>ﾉﾊﾞｾﾝﾌﾞﾗ</t>
  </si>
  <si>
    <t>ﾓﾝﾃﾆｭｰ</t>
  </si>
  <si>
    <t>ﾋﾙﾍﾞﾃｨｱ</t>
  </si>
  <si>
    <t>ｸﾘｽﾀﾙﾌﾞﾗﾝｶ</t>
  </si>
  <si>
    <t>ｶｻﾌﾞﾗﾝｶ</t>
  </si>
  <si>
    <t>red/white</t>
  </si>
  <si>
    <t>ﾃｨﾊﾞｰ</t>
  </si>
  <si>
    <t>ｽﾀｰﾗｲﾄｴｸｽﾌﾟﾚｽ</t>
  </si>
  <si>
    <t>ｽﾀｰﾌｧｲﾀｰ</t>
  </si>
  <si>
    <t>ｽﾀｰｹﾞｻﾞｰ</t>
  </si>
  <si>
    <t>ﾊﾟﾗﾃﾞﾛ</t>
  </si>
  <si>
    <t>ﾒﾛｰｽﾀｰ</t>
  </si>
  <si>
    <t>ﾃﾞｨｼﾞｰ</t>
  </si>
  <si>
    <t>ｷｬﾝﾍﾞﾗ</t>
  </si>
  <si>
    <t>ﾌﾞﾗｯｸﾋﾞｭｰﾃｨｰ</t>
  </si>
  <si>
    <t>ﾋﾞﾋﾞｱﾅ</t>
  </si>
  <si>
    <t>VIVIANA ZANTRIANA</t>
  </si>
  <si>
    <t>ﾀﾗﾝｺﾞ</t>
  </si>
  <si>
    <t>ﾋﾟｺ</t>
  </si>
  <si>
    <t>ﾓﾝﾃｽﾞﾏ</t>
  </si>
  <si>
    <t>ﾚｲｸｷｬﾘｰ</t>
  </si>
  <si>
    <t>ﾀﾞｲﾅﾏｲﾄ</t>
  </si>
  <si>
    <t>ｷｭｰﾘｰ</t>
  </si>
  <si>
    <t>ｺﾙﾊﾞﾗ</t>
  </si>
  <si>
    <t>COMPANION</t>
  </si>
  <si>
    <t>white/yellow</t>
  </si>
  <si>
    <t>ｲｴﾛｰｳｨﾝ</t>
  </si>
  <si>
    <t>ｲｴﾛｰｽﾄﾗｲｸ</t>
  </si>
  <si>
    <t>YELLOW STRIKE</t>
  </si>
  <si>
    <t>ｾﾗﾉ</t>
  </si>
  <si>
    <t>ﾏﾆｻ</t>
  </si>
  <si>
    <t>ﾚｿﾄ</t>
  </si>
  <si>
    <t>ｺﾝｶﾄﾞｰﾙ</t>
  </si>
  <si>
    <t>ｶﾃｨｰﾅ</t>
  </si>
  <si>
    <t>ﾌｫｰｴﾊﾞｰ</t>
  </si>
  <si>
    <t>FOREVER</t>
  </si>
  <si>
    <t>ﾆﾝﾌ</t>
  </si>
  <si>
    <t>ﾛﾋﾞｰﾅ</t>
  </si>
  <si>
    <t>ﾌﾟﾛﾌﾝﾄﾞ</t>
  </si>
  <si>
    <t>PROFUNDO</t>
  </si>
  <si>
    <t>ﾊﾟﾗｯﾂｫ</t>
  </si>
  <si>
    <t>PALAZZO</t>
  </si>
  <si>
    <t>ﾏｼｿﾞ</t>
  </si>
  <si>
    <t>MACIZO</t>
  </si>
  <si>
    <t>ﾄﾞﾅﾄ</t>
  </si>
  <si>
    <t>ｱﾏﾛｯｼ</t>
  </si>
  <si>
    <t>AMAROSSI</t>
  </si>
  <si>
    <t>ﾃｰﾌﾞﾙﾀﾞﾝｽ</t>
  </si>
  <si>
    <t>TABLEDANCE</t>
  </si>
  <si>
    <t>ﾋﾟﾝｸﾊﾟﾚｽ</t>
  </si>
  <si>
    <t>PINK PALACE</t>
  </si>
  <si>
    <t>ｺﾝﾍﾟﾃｨｼｮﾝ</t>
  </si>
  <si>
    <t>COMPETITION</t>
  </si>
  <si>
    <t>ｻﾙﾀﾚﾛ</t>
  </si>
  <si>
    <t>CORCOVADO</t>
  </si>
  <si>
    <t>ﾄﾞﾈｰｼｮﾝ</t>
  </si>
  <si>
    <t>DONACION</t>
  </si>
  <si>
    <t>ﾎﾜｲﾄﾄﾗｲｱﾝﾌ</t>
  </si>
  <si>
    <t>ﾄﾗｲｱﾝﾌｧﾀｰ</t>
  </si>
  <si>
    <t>ﾎﾜｲﾄﾍﾌﾞﾝ</t>
  </si>
  <si>
    <t>ｳｫｯﾁｱｯﾌﾟ</t>
  </si>
  <si>
    <t>WATCH UP</t>
  </si>
  <si>
    <t>ﾘｰｶﾞﾙ</t>
  </si>
  <si>
    <t>ｺﾞｰﾙﾃﾞﾝｽﾌﾟﾚﾝﾀﾞｰ</t>
  </si>
  <si>
    <t>２０１２（確定値）</t>
    <rPh sb="5" eb="8">
      <t>カクテイチ</t>
    </rPh>
    <phoneticPr fontId="5"/>
  </si>
  <si>
    <t>＊各年の速報値と確定値の差が大きすぎるのでその差も示しました。</t>
    <rPh sb="1" eb="3">
      <t>カクトシ</t>
    </rPh>
    <rPh sb="4" eb="7">
      <t>ソクホウチ</t>
    </rPh>
    <rPh sb="8" eb="11">
      <t>カクテイチ</t>
    </rPh>
    <rPh sb="12" eb="13">
      <t>サ</t>
    </rPh>
    <rPh sb="14" eb="15">
      <t>オオ</t>
    </rPh>
    <rPh sb="23" eb="24">
      <t>サ</t>
    </rPh>
    <rPh sb="25" eb="26">
      <t>シメ</t>
    </rPh>
    <phoneticPr fontId="5"/>
  </si>
  <si>
    <t>色不明</t>
    <rPh sb="0" eb="1">
      <t>イロ</t>
    </rPh>
    <rPh sb="1" eb="3">
      <t>フメイ</t>
    </rPh>
    <phoneticPr fontId="5"/>
  </si>
  <si>
    <t>色不明　Total</t>
    <rPh sb="0" eb="1">
      <t>イロ</t>
    </rPh>
    <rPh sb="1" eb="3">
      <t>フメイ</t>
    </rPh>
    <phoneticPr fontId="5"/>
  </si>
  <si>
    <t>OT Orange Total</t>
    <phoneticPr fontId="5"/>
  </si>
  <si>
    <t>asiatic</t>
    <phoneticPr fontId="5"/>
  </si>
  <si>
    <t>variety</t>
    <phoneticPr fontId="5"/>
  </si>
  <si>
    <t>group</t>
    <phoneticPr fontId="5"/>
  </si>
  <si>
    <t>color</t>
    <phoneticPr fontId="5"/>
  </si>
  <si>
    <t>Yellow</t>
    <phoneticPr fontId="5"/>
  </si>
  <si>
    <t>AH Yellow Total</t>
    <phoneticPr fontId="5"/>
  </si>
  <si>
    <t>Pink</t>
    <phoneticPr fontId="5"/>
  </si>
  <si>
    <t>ﾋﾟﾝｸ</t>
    <phoneticPr fontId="5"/>
  </si>
  <si>
    <t>AH Pink Total</t>
    <phoneticPr fontId="5"/>
  </si>
  <si>
    <t>White</t>
    <phoneticPr fontId="5"/>
  </si>
  <si>
    <t>AH White Total</t>
    <phoneticPr fontId="5"/>
  </si>
  <si>
    <t>Red</t>
    <phoneticPr fontId="5"/>
  </si>
  <si>
    <t>AH Red Total</t>
    <phoneticPr fontId="5"/>
  </si>
  <si>
    <t>Orange + Apricot</t>
    <phoneticPr fontId="5"/>
  </si>
  <si>
    <t>ｵﾚﾝｼﾞ+ｱﾌﾟﾘｺｯﾄ</t>
    <phoneticPr fontId="5"/>
  </si>
  <si>
    <t>AH Orange + Apricot Total</t>
    <phoneticPr fontId="5"/>
  </si>
  <si>
    <t>Bi-color</t>
    <phoneticPr fontId="5"/>
  </si>
  <si>
    <t>ﾊﾞｲｶﾗｰ</t>
    <phoneticPr fontId="5"/>
  </si>
  <si>
    <t>AH Bi-color Total</t>
    <phoneticPr fontId="5"/>
  </si>
  <si>
    <t>Asiatic Total (on Listed)</t>
    <phoneticPr fontId="5"/>
  </si>
  <si>
    <t>Asiatic Total （announced）</t>
    <phoneticPr fontId="5"/>
  </si>
  <si>
    <t>LA hybrid</t>
    <phoneticPr fontId="5"/>
  </si>
  <si>
    <t>LAﾊｲﾌﾞﾘｯﾄﾞ</t>
    <phoneticPr fontId="5"/>
  </si>
  <si>
    <t>LA Yellow Total</t>
    <phoneticPr fontId="5"/>
  </si>
  <si>
    <t>LA Pink Total</t>
    <phoneticPr fontId="5"/>
  </si>
  <si>
    <t>LA White Total</t>
    <phoneticPr fontId="5"/>
  </si>
  <si>
    <t>LA Red Total</t>
    <phoneticPr fontId="5"/>
  </si>
  <si>
    <t>LA Orange, Apricot Total</t>
    <phoneticPr fontId="5"/>
  </si>
  <si>
    <t>LA Bi-color total</t>
    <phoneticPr fontId="5"/>
  </si>
  <si>
    <t>LA hybrids Total (on Listed)</t>
    <phoneticPr fontId="5"/>
  </si>
  <si>
    <t>LA hybrids Total （announced）</t>
    <phoneticPr fontId="5"/>
  </si>
  <si>
    <t>Oriental</t>
    <phoneticPr fontId="5"/>
  </si>
  <si>
    <t>ｵﾘｴﾝﾀﾙ</t>
    <phoneticPr fontId="5"/>
  </si>
  <si>
    <t>OH Pink Total</t>
    <phoneticPr fontId="5"/>
  </si>
  <si>
    <t>OH White total</t>
    <phoneticPr fontId="5"/>
  </si>
  <si>
    <t>OH Red Total</t>
    <phoneticPr fontId="5"/>
  </si>
  <si>
    <t>White/Yellow, Bi-color</t>
    <phoneticPr fontId="5"/>
  </si>
  <si>
    <t>OH White/Yellow, Bi-color Total</t>
    <phoneticPr fontId="5"/>
  </si>
  <si>
    <t>Oriental Total (on Listed)</t>
    <phoneticPr fontId="5"/>
  </si>
  <si>
    <t>Oriental Total （announced）</t>
    <phoneticPr fontId="5"/>
  </si>
  <si>
    <t>OT hybrids</t>
    <phoneticPr fontId="5"/>
  </si>
  <si>
    <t>OTﾊｲﾌﾞﾘｯﾄﾞ</t>
    <phoneticPr fontId="5"/>
  </si>
  <si>
    <t>Yellow, White/Yellow</t>
    <phoneticPr fontId="5"/>
  </si>
  <si>
    <t>OT Yellow, White/Yellow Total</t>
    <phoneticPr fontId="5"/>
  </si>
  <si>
    <t>OT Pink Total</t>
    <phoneticPr fontId="5"/>
  </si>
  <si>
    <t>OT White total</t>
    <phoneticPr fontId="5"/>
  </si>
  <si>
    <t>OT Red Total</t>
    <phoneticPr fontId="5"/>
  </si>
  <si>
    <t>Orange</t>
    <phoneticPr fontId="5"/>
  </si>
  <si>
    <t>ｵﾚﾝｼﾞ</t>
    <phoneticPr fontId="5"/>
  </si>
  <si>
    <t>Other color</t>
    <phoneticPr fontId="5"/>
  </si>
  <si>
    <t>OT Other color Total</t>
    <phoneticPr fontId="5"/>
  </si>
  <si>
    <t>OT hybrids Total (on Listed)</t>
    <phoneticPr fontId="5"/>
  </si>
  <si>
    <t>OT hybrids Total （announced）</t>
    <phoneticPr fontId="5"/>
  </si>
  <si>
    <t>LO hybrids</t>
    <phoneticPr fontId="5"/>
  </si>
  <si>
    <t>LOﾊｲﾌﾞﾘｯﾄﾞ</t>
    <phoneticPr fontId="5"/>
  </si>
  <si>
    <t>LO hybrids Total (on Listed)</t>
    <phoneticPr fontId="5"/>
  </si>
  <si>
    <t>LO hybrids Total （announced）</t>
    <phoneticPr fontId="5"/>
  </si>
  <si>
    <t>Longiflorum</t>
    <phoneticPr fontId="5"/>
  </si>
  <si>
    <t>Longiflorum Total (on Listed)</t>
    <phoneticPr fontId="5"/>
  </si>
  <si>
    <t>Longiflorum Total （announced）</t>
    <phoneticPr fontId="5"/>
  </si>
  <si>
    <t>Other Lily</t>
    <phoneticPr fontId="5"/>
  </si>
  <si>
    <t>Other lily Total (on Listed)</t>
    <phoneticPr fontId="5"/>
  </si>
  <si>
    <t>Other lily Total (announced)</t>
    <phoneticPr fontId="5"/>
  </si>
  <si>
    <t>others (on Listed)</t>
    <phoneticPr fontId="5"/>
  </si>
  <si>
    <t>Zaailingen + Diversen (on Listed)</t>
    <phoneticPr fontId="5"/>
  </si>
  <si>
    <t>All lily Total （on Listed）</t>
    <phoneticPr fontId="5"/>
  </si>
  <si>
    <t>All lily Total （announced）</t>
    <phoneticPr fontId="5"/>
  </si>
  <si>
    <t>ROYAL SUNSET</t>
  </si>
  <si>
    <t>AMATI</t>
  </si>
  <si>
    <t>ﾛｲﾔﾙｻﾝｾｯﾄ</t>
  </si>
  <si>
    <t>ｱﾏﾃｨ</t>
  </si>
  <si>
    <t>VENDOME</t>
  </si>
  <si>
    <t>ﾍﾞﾝﾄﾞｰﾑ</t>
  </si>
  <si>
    <t>ARLETTA ZANLORETTA</t>
  </si>
  <si>
    <t>ｱﾙﾚｯﾀ</t>
  </si>
  <si>
    <t>ASTERIAN</t>
  </si>
  <si>
    <t>ｱｽﾃﾘｱﾝ</t>
  </si>
  <si>
    <t>SIGNUM ZANLORSIG</t>
  </si>
  <si>
    <t>ｼｸﾞﾅﾑ</t>
  </si>
  <si>
    <t>ｺﾙｺﾊﾞｰﾄﾞ</t>
  </si>
  <si>
    <t>PROVECHO</t>
  </si>
  <si>
    <t>ﾌｰﾁｪﾝ</t>
  </si>
  <si>
    <t>TELESTO</t>
  </si>
  <si>
    <t>ﾃﾚｽﾄ</t>
  </si>
  <si>
    <t>WOORI TOWER</t>
  </si>
  <si>
    <t>LADY ALICE</t>
  </si>
  <si>
    <t>GOLDEN SPLENDOR HYBRIDS</t>
  </si>
  <si>
    <t>LANCIFOLIUM</t>
  </si>
  <si>
    <t>ｵﾆﾕﾘ</t>
  </si>
  <si>
    <t>２０１３（確定値）</t>
    <rPh sb="5" eb="8">
      <t>カクテイチ</t>
    </rPh>
    <phoneticPr fontId="5"/>
  </si>
  <si>
    <t>2N＋2Nりん片</t>
    <phoneticPr fontId="5"/>
  </si>
  <si>
    <t>2N
+2Nﾘﾝ片</t>
    <rPh sb="8" eb="9">
      <t>ヘン</t>
    </rPh>
    <phoneticPr fontId="5"/>
  </si>
  <si>
    <t>1N開花球</t>
    <rPh sb="2" eb="4">
      <t>カイカ</t>
    </rPh>
    <rPh sb="4" eb="5">
      <t>キュウ</t>
    </rPh>
    <phoneticPr fontId="5"/>
  </si>
  <si>
    <t>2N鱗片＋2N
＋1N開花球</t>
    <rPh sb="2" eb="4">
      <t>リンペン</t>
    </rPh>
    <rPh sb="11" eb="13">
      <t>カイカ</t>
    </rPh>
    <rPh sb="13" eb="14">
      <t>キュウ</t>
    </rPh>
    <phoneticPr fontId="5"/>
  </si>
  <si>
    <t>2N鱗片
＋2N</t>
    <rPh sb="2" eb="4">
      <t>リンペン</t>
    </rPh>
    <phoneticPr fontId="5"/>
  </si>
  <si>
    <t>　（内容/明細は不明）</t>
    <rPh sb="2" eb="4">
      <t>ナイヨウ</t>
    </rPh>
    <rPh sb="5" eb="7">
      <t>メイサイ</t>
    </rPh>
    <rPh sb="8" eb="10">
      <t>フメイ</t>
    </rPh>
    <phoneticPr fontId="5"/>
  </si>
  <si>
    <t>2Nﾘﾝ片+2Ｎ
+1N開花球</t>
    <rPh sb="4" eb="5">
      <t>ヘン</t>
    </rPh>
    <phoneticPr fontId="5"/>
  </si>
  <si>
    <t>2Nﾘﾝ片+2N
+1N開花球</t>
    <rPh sb="4" eb="5">
      <t>ヘン</t>
    </rPh>
    <phoneticPr fontId="5"/>
  </si>
  <si>
    <t>PARRANO</t>
  </si>
  <si>
    <t>PALMS PLACE</t>
  </si>
  <si>
    <t>ﾊﾟｰﾑﾌﾟﾚｲｽ</t>
  </si>
  <si>
    <t>BACARDI</t>
  </si>
  <si>
    <t>ﾊﾞｶﾙﾃﾞｨ</t>
  </si>
  <si>
    <t>INDIANA</t>
  </si>
  <si>
    <t>ｲﾝﾃﾞｨｱﾅ</t>
  </si>
  <si>
    <t>OUTBACK</t>
  </si>
  <si>
    <t>ｱｳﾄﾊﾞｯｸ</t>
  </si>
  <si>
    <t>MAYTIME</t>
  </si>
  <si>
    <t>ﾒｲﾀｲﾑ</t>
  </si>
  <si>
    <t>ZAMBESI</t>
  </si>
  <si>
    <t>ｻﾞﾝﾍﾞｼ</t>
  </si>
  <si>
    <t>LABRADOR</t>
  </si>
  <si>
    <t>ZELMIRA</t>
  </si>
  <si>
    <t>SCIPIONE</t>
  </si>
  <si>
    <t>STRATOSPHERE</t>
  </si>
  <si>
    <t>RODENGO</t>
  </si>
  <si>
    <t>RED ROCK</t>
  </si>
  <si>
    <t>APRICOT FUDGE</t>
  </si>
  <si>
    <t>ｱﾌﾟﾘｺｯﾄﾌｧｯｼﾞ</t>
  </si>
  <si>
    <t>AKRON</t>
  </si>
  <si>
    <t>BEST REGARDS</t>
  </si>
  <si>
    <t>CATONE</t>
  </si>
  <si>
    <t>MOUNT COOK</t>
  </si>
  <si>
    <t>PINK ZSAR</t>
  </si>
  <si>
    <t>BIG NEWS</t>
  </si>
  <si>
    <t>SEVERN</t>
  </si>
  <si>
    <t>ELDORET</t>
  </si>
  <si>
    <t>ｴﾙﾄﾞﾚｯﾄ</t>
  </si>
  <si>
    <t>BELLVILLE</t>
  </si>
  <si>
    <t>SHINE ON</t>
  </si>
  <si>
    <t>BELLAMONTE</t>
  </si>
  <si>
    <t>MALDANO</t>
  </si>
  <si>
    <t>MARRIOTT</t>
  </si>
  <si>
    <t>PINNACLE</t>
  </si>
  <si>
    <t>RESOLUTE</t>
  </si>
  <si>
    <t>FRONTERA</t>
  </si>
  <si>
    <t>FASTRADA</t>
  </si>
  <si>
    <t>SARONNO</t>
  </si>
  <si>
    <t>VESTARO</t>
  </si>
  <si>
    <t>RED DESIRE</t>
  </si>
  <si>
    <t>TERRASOL</t>
  </si>
  <si>
    <t>CARPINO</t>
  </si>
  <si>
    <t>２０１４（確定値）</t>
    <phoneticPr fontId="5"/>
  </si>
  <si>
    <t>オランダ産百合栽培面積表　品目別　1999 ～2013</t>
    <rPh sb="4" eb="5">
      <t>サン</t>
    </rPh>
    <rPh sb="5" eb="7">
      <t>ユリ</t>
    </rPh>
    <rPh sb="7" eb="9">
      <t>サイバイ</t>
    </rPh>
    <rPh sb="9" eb="11">
      <t>メンセキ</t>
    </rPh>
    <rPh sb="11" eb="12">
      <t>ヒョウ</t>
    </rPh>
    <rPh sb="13" eb="15">
      <t>ヒンモク</t>
    </rPh>
    <rPh sb="15" eb="16">
      <t>ベツ</t>
    </rPh>
    <phoneticPr fontId="5"/>
  </si>
  <si>
    <t>速報値・確定値
増減(%)</t>
    <rPh sb="0" eb="3">
      <t>ソクホウチ</t>
    </rPh>
    <rPh sb="4" eb="7">
      <t>カクテイチ</t>
    </rPh>
    <rPh sb="8" eb="10">
      <t>ゾウゲン</t>
    </rPh>
    <phoneticPr fontId="5"/>
  </si>
  <si>
    <t>CORTONA</t>
  </si>
  <si>
    <t>DOROSO</t>
  </si>
  <si>
    <t>FASHION SHOW</t>
  </si>
  <si>
    <t>FLINSTONE</t>
  </si>
  <si>
    <t>KAMSBERG</t>
  </si>
  <si>
    <t>MCCARRAN</t>
  </si>
  <si>
    <t>POKERFACE</t>
  </si>
  <si>
    <t>SCANSANO</t>
  </si>
  <si>
    <t>TIRRENO</t>
  </si>
  <si>
    <t>CALI</t>
  </si>
  <si>
    <t>FREEDOM TOWER</t>
  </si>
  <si>
    <t>ACCOLADE</t>
  </si>
  <si>
    <t>AMISTAD</t>
  </si>
  <si>
    <t>ASCOT</t>
  </si>
  <si>
    <t>BOMBASTIC</t>
  </si>
  <si>
    <t>BUDAPEST</t>
  </si>
  <si>
    <t>DIANTHA</t>
  </si>
  <si>
    <t>MONSANO</t>
  </si>
  <si>
    <t>RED DAWN</t>
  </si>
  <si>
    <t>SALVO</t>
  </si>
  <si>
    <t>THINK PINK</t>
  </si>
  <si>
    <t>VETTO</t>
  </si>
  <si>
    <t>WAVERIDER</t>
  </si>
  <si>
    <t>ALBARETO</t>
  </si>
  <si>
    <t>BORRELLO</t>
  </si>
  <si>
    <t>FELINO</t>
  </si>
  <si>
    <t>GENZANO</t>
  </si>
  <si>
    <t>MARENGO</t>
  </si>
  <si>
    <t>MARTINE</t>
  </si>
  <si>
    <t>MONTE BIANCO</t>
  </si>
  <si>
    <t>SEDUCE</t>
  </si>
  <si>
    <t>TOUCHSTONE</t>
  </si>
  <si>
    <t>ｶﾑｽﾊﾞｰｸﾞ</t>
  </si>
  <si>
    <t>ｽｶﾝｻｰﾉ</t>
  </si>
  <si>
    <t>ﾀｯﾁｽﾄｰﾝ</t>
  </si>
  <si>
    <t>pink, double</t>
  </si>
  <si>
    <t>２０１５（確定値）</t>
    <phoneticPr fontId="5"/>
  </si>
  <si>
    <t>ＯＡハイブリッド</t>
    <phoneticPr fontId="5"/>
  </si>
  <si>
    <t>crop 2015</t>
    <phoneticPr fontId="5"/>
  </si>
  <si>
    <t>crop 2016</t>
    <phoneticPr fontId="5"/>
  </si>
  <si>
    <t>BREAKOUT</t>
  </si>
  <si>
    <t>CORLEONE</t>
  </si>
  <si>
    <t>DESERT INN</t>
  </si>
  <si>
    <t>DYNAMIX</t>
  </si>
  <si>
    <t>MANDALAY BAY</t>
  </si>
  <si>
    <t>RAVELLO</t>
  </si>
  <si>
    <t>VIERNE</t>
  </si>
  <si>
    <t>ICE DREAMER</t>
  </si>
  <si>
    <t>PRAIANO</t>
  </si>
  <si>
    <t>ROSELILY ELENA DL04581</t>
  </si>
  <si>
    <t>SANTANDER</t>
  </si>
  <si>
    <t>FUJIAN</t>
  </si>
  <si>
    <t>PETACAS</t>
  </si>
  <si>
    <t>REDFORD</t>
  </si>
  <si>
    <t>TISENTO</t>
  </si>
  <si>
    <t>ｳﾞｨｴﾙﾇ</t>
  </si>
  <si>
    <t>ﾌﾞﾚｲｸｱｳﾄ</t>
  </si>
  <si>
    <t>ﾗﾍﾞﾛ</t>
  </si>
  <si>
    <t>ﾌﾟﾗｲｱｰﾉ</t>
  </si>
  <si>
    <t>ｴﾚﾅ</t>
  </si>
  <si>
    <t>ﾍﾟﾀｶｽ</t>
  </si>
  <si>
    <t>鱗片</t>
    <rPh sb="0" eb="2">
      <t>リンペン</t>
    </rPh>
    <phoneticPr fontId="5"/>
  </si>
  <si>
    <t>２０１６（確定値）</t>
    <rPh sb="5" eb="7">
      <t>カクテイ</t>
    </rPh>
    <rPh sb="7" eb="8">
      <t>アタイ</t>
    </rPh>
    <phoneticPr fontId="5"/>
  </si>
  <si>
    <t>KINGSVILLE</t>
  </si>
  <si>
    <t>FOUR QUEENS</t>
  </si>
  <si>
    <t>ﾌｫｰｸｨｰﾝｽﾞ</t>
  </si>
  <si>
    <t>ﾏﾝﾀﾞﾚｲﾍﾞｲ</t>
  </si>
  <si>
    <t>PALENA</t>
  </si>
  <si>
    <t>ﾊﾟﾚﾅ</t>
  </si>
  <si>
    <t>ZANELLA</t>
  </si>
  <si>
    <t>ｻﾞﾈﾗ</t>
  </si>
  <si>
    <t>GERRIT ZALM</t>
  </si>
  <si>
    <t>SUPERA</t>
  </si>
  <si>
    <t>AMIGA</t>
  </si>
  <si>
    <t>SWEET VALLEY</t>
  </si>
  <si>
    <t>ｱﾐｽﾀｯﾄﾞ</t>
  </si>
  <si>
    <t>ANOUSKA DL111067</t>
  </si>
  <si>
    <t>ｱﾇｰｽｶ</t>
  </si>
  <si>
    <t>ﾍﾞｽﾄﾘｶﾞｰｽﾞ</t>
  </si>
  <si>
    <t>BRASILIA</t>
  </si>
  <si>
    <t>ﾌﾞﾗｼﾞﾘｱ</t>
  </si>
  <si>
    <t>CATEMACO</t>
  </si>
  <si>
    <t>ｶﾃﾏｺ</t>
  </si>
  <si>
    <t>ｶﾄｰﾈ</t>
  </si>
  <si>
    <t>ｺﾝﾊﾟﾆｵﾝ</t>
  </si>
  <si>
    <t>KADANGO</t>
  </si>
  <si>
    <t>ｶﾀﾞﾝｺﾞ</t>
  </si>
  <si>
    <t>ﾓﾝｻﾉ</t>
  </si>
  <si>
    <t>ﾏｳﾝﾄｸｯｸ</t>
  </si>
  <si>
    <t>OVADA</t>
  </si>
  <si>
    <t>ｵﾊﾞﾀﾞ</t>
  </si>
  <si>
    <t>ROSELILY VIOLA DL112838</t>
  </si>
  <si>
    <t>ﾋﾞｵﾗ</t>
  </si>
  <si>
    <t>ｻﾙﾎﾞ</t>
  </si>
  <si>
    <t>ｼﾝｸﾋﾟﾝｸ</t>
  </si>
  <si>
    <t>TWYFORD</t>
  </si>
  <si>
    <t>ﾄﾜｲﾌｫｰﾄﾞ</t>
  </si>
  <si>
    <t>ｱｺﾚｰﾄﾞ</t>
  </si>
  <si>
    <t>ﾃﾞｨｱﾝｻ</t>
  </si>
  <si>
    <t>ｳｪｰﾌﾞﾗｲﾀﾞｰ</t>
  </si>
  <si>
    <t>ｱｽｺｯﾄ</t>
  </si>
  <si>
    <t>ﾋﾞｯｸﾞﾆｭｰｽ</t>
  </si>
  <si>
    <t>CASTELLANI</t>
  </si>
  <si>
    <t>ｶｽﾃﾗｰﾆ</t>
  </si>
  <si>
    <t>PREMIUM BLOND</t>
  </si>
  <si>
    <t>ﾌﾟﾚﾐｱﾑ ﾌﾞﾛﾝﾄﾞ</t>
  </si>
  <si>
    <t>ROSELILY AISHA DL102085</t>
  </si>
  <si>
    <t>ｱｲｼｬ</t>
  </si>
  <si>
    <t>ｾﾊﾞﾝ</t>
  </si>
  <si>
    <t>SNOWBOARD</t>
  </si>
  <si>
    <t>ｽﾉｰﾎﾞｰﾄﾞ</t>
  </si>
  <si>
    <t>TOUREGA ZANLORTOUR</t>
  </si>
  <si>
    <t>ﾄｩｰﾚｲｶﾞｰ</t>
  </si>
  <si>
    <t>ﾎﾞﾝﾊﾞｽﾃｨｯｸ</t>
  </si>
  <si>
    <t>ﾌﾞﾀﾞﾍﾟｽﾄ</t>
  </si>
  <si>
    <t>CABELLA</t>
  </si>
  <si>
    <t>ｶﾍﾞｰﾗ</t>
  </si>
  <si>
    <t>CHARTWELL</t>
  </si>
  <si>
    <t>ﾁｬｰﾄｳｪﾙ</t>
  </si>
  <si>
    <t>FIREBOLT</t>
  </si>
  <si>
    <t>ﾌｧｲｱﾎﾞﾙﾄ</t>
  </si>
  <si>
    <t>REELEEZE</t>
  </si>
  <si>
    <t>ﾚﾘｰｽﾞ</t>
  </si>
  <si>
    <t>ROSELILY SAMANTHA DL112317</t>
  </si>
  <si>
    <t>ｻﾏﾝｻ</t>
  </si>
  <si>
    <t>ﾍﾞｯﾄｰ</t>
  </si>
  <si>
    <t>ALTARUS</t>
  </si>
  <si>
    <t>ｱﾙﾀﾗｽ</t>
  </si>
  <si>
    <t>ﾍﾞﾙﾋﾞｰﾙ</t>
  </si>
  <si>
    <t>ﾌｪﾘｰﾉ</t>
  </si>
  <si>
    <t>LUSON</t>
  </si>
  <si>
    <t>ﾙｿﾝ</t>
  </si>
  <si>
    <t>ｼｬｲﾝｵﾝ</t>
  </si>
  <si>
    <t>ﾍﾞﾗﾓﾝﾃ</t>
  </si>
  <si>
    <t>ESSENCE</t>
  </si>
  <si>
    <t>ｴｯｾﾝｽ</t>
  </si>
  <si>
    <t>ﾏﾙﾀﾞﾉ</t>
  </si>
  <si>
    <t>ﾏﾘｵｯﾄ</t>
  </si>
  <si>
    <t>ﾋﾟﾅｸﾙ</t>
  </si>
  <si>
    <t>ｾﾃﾞｭｰｽ</t>
  </si>
  <si>
    <t>ﾌﾛﾝﾃﾗ</t>
  </si>
  <si>
    <t>ﾌｧｰｽﾄﾗｰﾀﾞ</t>
  </si>
  <si>
    <t>ｹﾞﾝｻﾞﾉ</t>
  </si>
  <si>
    <t>ﾏｰﾃｨﾝ</t>
  </si>
  <si>
    <t>ﾓﾝﾃﾋﾞｱﾝｺ</t>
  </si>
  <si>
    <t>ORACLE</t>
  </si>
  <si>
    <t>ｵﾗｸﾙ</t>
  </si>
  <si>
    <t>ﾃｨｾﾝﾄ</t>
  </si>
  <si>
    <t>ﾍﾞｽﾀﾛ</t>
  </si>
  <si>
    <t>ﾎﾞﾚﾛ</t>
  </si>
  <si>
    <t>CARBONERO</t>
  </si>
  <si>
    <t>ｶｰﾎﾞﾈﾛ</t>
  </si>
  <si>
    <t>CORVETTE</t>
  </si>
  <si>
    <t>ｺﾙﾍﾞｯﾄ</t>
  </si>
  <si>
    <t>DALIAN</t>
  </si>
  <si>
    <t>ﾀﾞｰﾘｪﾝ</t>
  </si>
  <si>
    <t>ﾏﾚﾝｺﾞ</t>
  </si>
  <si>
    <t>ﾚｯﾄﾞﾃﾞｻﾞｲｱｰ</t>
  </si>
  <si>
    <t>ﾚｯﾄﾞﾌｫｰﾄﾞ</t>
  </si>
  <si>
    <t>ﾚｿﾞﾘｭｰﾄ</t>
  </si>
  <si>
    <t>ﾃﾗｿﾙ</t>
  </si>
  <si>
    <t>ｾﾞﾙﾐﾗ</t>
  </si>
  <si>
    <t>ｶﾘ</t>
  </si>
  <si>
    <t>ｶﾙﾋﾟﾉ</t>
  </si>
  <si>
    <t>FREDO</t>
  </si>
  <si>
    <t>ﾌﾘｰﾀﾞﾑﾀﾜｰ</t>
  </si>
  <si>
    <t>SHOW UP</t>
  </si>
  <si>
    <t>ｼｮｰｱｯﾌﾟ</t>
  </si>
  <si>
    <t>TREVI</t>
  </si>
  <si>
    <t>２０１７（確定値）</t>
    <rPh sb="5" eb="7">
      <t>カクテイ</t>
    </rPh>
    <rPh sb="7" eb="8">
      <t>アタイ</t>
    </rPh>
    <phoneticPr fontId="5"/>
  </si>
  <si>
    <t>CREIL</t>
  </si>
  <si>
    <t>DUCATI</t>
  </si>
  <si>
    <t>ARMANDALE</t>
  </si>
  <si>
    <t>BAROLO</t>
  </si>
  <si>
    <t>BRIANZA</t>
  </si>
  <si>
    <t>ENIAC</t>
  </si>
  <si>
    <t>HARDROCK</t>
  </si>
  <si>
    <t>MENTON</t>
  </si>
  <si>
    <t>PACIANO</t>
  </si>
  <si>
    <t>SUNDERLAND</t>
  </si>
  <si>
    <t>CHARDONNAY</t>
  </si>
  <si>
    <t>EMANI</t>
  </si>
  <si>
    <t>IBIZA</t>
  </si>
  <si>
    <t>KING SOLOMON</t>
  </si>
  <si>
    <t>MATEO ZANLORMEO</t>
  </si>
  <si>
    <t>RENESI</t>
  </si>
  <si>
    <t>SIPONTO</t>
  </si>
  <si>
    <t>SISTO</t>
  </si>
  <si>
    <t>WHITE PASSION</t>
  </si>
  <si>
    <t>BLIZZARD</t>
  </si>
  <si>
    <t>GRACEFULL</t>
  </si>
  <si>
    <t>LOVERSTOWN</t>
  </si>
  <si>
    <t>TROCADERO</t>
  </si>
  <si>
    <t>VALVERDE</t>
  </si>
  <si>
    <t>VIGNERON</t>
  </si>
  <si>
    <t>ﾌﾞｻﾞｰ</t>
  </si>
  <si>
    <t>ﾄﾞｩｶﾃｨ</t>
  </si>
  <si>
    <t>ｸﾚｲﾙ</t>
  </si>
  <si>
    <t>ﾃﾞｻﾞｰﾄｲﾝ</t>
  </si>
  <si>
    <t>ﾌﾘﾝｽﾄﾝ</t>
  </si>
  <si>
    <t>ｷﾝｸﾞｽﾋﾞﾙ</t>
  </si>
  <si>
    <t>ｼﾋﾟｵｰﾈ</t>
  </si>
  <si>
    <t>ｽﾄﾗﾄｽﾌｨｱ</t>
  </si>
  <si>
    <t>ﾃｨﾚﾉ</t>
  </si>
  <si>
    <t>ﾄﾞﾛｿ</t>
  </si>
  <si>
    <t>ﾊﾟﾗｰﾉ</t>
  </si>
  <si>
    <t>ﾛﾃﾞﾝｺﾞ</t>
  </si>
  <si>
    <t>ｽﾍﾟﾗ</t>
  </si>
  <si>
    <t>ｱﾏﾝﾃﾞｰﾙ</t>
  </si>
  <si>
    <t>ﾊﾞﾛﾛ</t>
  </si>
  <si>
    <t>ﾌﾞﾘｱﾝｻﾞ</t>
  </si>
  <si>
    <t>ｺﾙﾚｵｰﾈ</t>
  </si>
  <si>
    <t>ﾀﾞｲﾅﾐｸｽ</t>
  </si>
  <si>
    <t>ﾊｰﾄﾞﾛｯｸ</t>
  </si>
  <si>
    <t>ﾎﾟｰｶｰﾌｪｲｽ</t>
  </si>
  <si>
    <t>ﾚｯﾄﾞﾛｯｸ</t>
  </si>
  <si>
    <t>ｱｸﾛﾝ</t>
  </si>
  <si>
    <t>ｱﾐｰｶﾞ</t>
  </si>
  <si>
    <t>ｺﾙﾄﾅ</t>
  </si>
  <si>
    <t>ﾌｧｯｼｮﾝｼｮｰ</t>
  </si>
  <si>
    <t>ﾏｯｶﾗﾝ</t>
  </si>
  <si>
    <t>ｻﾝﾀﾞｰﾗﾝﾄﾞ</t>
  </si>
  <si>
    <t>ﾒﾝﾄﾝ</t>
  </si>
  <si>
    <t>ｽｲｰﾄﾊﾞﾚｰ</t>
  </si>
  <si>
    <t>ｴﾏﾆｰ</t>
  </si>
  <si>
    <t>ｲﾋﾞｻﾞ</t>
  </si>
  <si>
    <t>ﾚﾈｼ</t>
  </si>
  <si>
    <t>ｼｬﾄﾞﾆｰ</t>
  </si>
  <si>
    <t>ｼｽﾄ</t>
  </si>
  <si>
    <t>ﾎﾜｲﾄﾊﾟｯｼｮﾝ</t>
  </si>
  <si>
    <t>white, double</t>
  </si>
  <si>
    <t>ｷﾝｸﾞｿﾛﾓﾝ</t>
  </si>
  <si>
    <t>ｼﾎﾟﾝﾄ</t>
  </si>
  <si>
    <t>red, double</t>
  </si>
  <si>
    <t>OH Orange Total</t>
    <phoneticPr fontId="5"/>
  </si>
  <si>
    <t>ﾊﾞｲﾈﾛﾝ</t>
  </si>
  <si>
    <t>ｱﾙﾊﾞﾚｰﾄ</t>
  </si>
  <si>
    <t>ｸﾞﾚｲｽﾌﾙ</t>
  </si>
  <si>
    <t>ﾗｳﾞｧｰｽﾞﾀｳﾝ</t>
  </si>
  <si>
    <t>ﾄﾛｶﾃﾞﾛ</t>
  </si>
  <si>
    <t>ﾌﾞﾘｻﾞｰﾄﾞ</t>
  </si>
  <si>
    <t>ﾊﾞﾙﾍﾞﾙﾃﾞ</t>
  </si>
  <si>
    <t>ﾌﾘｰﾄﾞ</t>
  </si>
  <si>
    <t>ﾄﾚﾋﾞ</t>
  </si>
  <si>
    <t>ｳｰﾘﾀﾜｰ</t>
  </si>
  <si>
    <t>２０１８（確定値）</t>
    <rPh sb="5" eb="7">
      <t>カクテイ</t>
    </rPh>
    <rPh sb="7" eb="8">
      <t>アタイ</t>
    </rPh>
    <phoneticPr fontId="5"/>
  </si>
  <si>
    <t>２０１９（速報値）</t>
    <rPh sb="5" eb="7">
      <t>ソクホウ</t>
    </rPh>
    <phoneticPr fontId="5"/>
  </si>
  <si>
    <t>2019(速報値)</t>
    <rPh sb="5" eb="8">
      <t>ソクホウチ</t>
    </rPh>
    <phoneticPr fontId="5"/>
  </si>
  <si>
    <t>crop 2019</t>
    <phoneticPr fontId="5"/>
  </si>
  <si>
    <t>AROSA</t>
  </si>
  <si>
    <t>EL CAPITAN</t>
  </si>
  <si>
    <t>FARINELLA</t>
  </si>
  <si>
    <t>LIVELY</t>
  </si>
  <si>
    <t>TORELLI</t>
  </si>
  <si>
    <t>CAVALIA ZANLACAV</t>
  </si>
  <si>
    <t>ｶﾊﾞﾘｱ</t>
  </si>
  <si>
    <t>ALBIDONA</t>
  </si>
  <si>
    <t>ﾗｲﾌﾞﾘｰ</t>
  </si>
  <si>
    <t>ﾊﾟｼｱｰﾉ</t>
  </si>
  <si>
    <t>ASOPUS</t>
  </si>
  <si>
    <t>ｱｿｰﾌﾟｽ</t>
  </si>
  <si>
    <t>CALABRIA</t>
  </si>
  <si>
    <t>ｶﾗﾌﾞﾘｱ</t>
  </si>
  <si>
    <t>ﾌｧﾘﾈｯﾗ</t>
  </si>
  <si>
    <t>ﾄﾚｯﾘ</t>
  </si>
  <si>
    <t>CASERTA</t>
  </si>
  <si>
    <t>ｶｾﾞﾙﾀ</t>
  </si>
  <si>
    <t>EMPRESS ZANLOREMP</t>
  </si>
  <si>
    <t>ｴﾝﾌﾟﾚｽ</t>
  </si>
  <si>
    <t>PROPOSAL</t>
  </si>
  <si>
    <t>ﾌﾟﾛﾎﾟｰｻﾞﾙ</t>
  </si>
  <si>
    <t>ｱﾛｰｻﾞ</t>
  </si>
  <si>
    <t>BUDLIGHT</t>
  </si>
  <si>
    <t>ﾊﾞﾄﾞﾗｲﾄ</t>
  </si>
  <si>
    <t>DALI</t>
  </si>
  <si>
    <t>ﾀﾞﾘ</t>
  </si>
  <si>
    <t>ｴﾙｷｬﾋﾟﾀﾝ</t>
  </si>
  <si>
    <t>2019(確定値)</t>
    <rPh sb="5" eb="8">
      <t>カクテイチ</t>
    </rPh>
    <phoneticPr fontId="5"/>
  </si>
  <si>
    <t>2020(速報値)</t>
    <rPh sb="5" eb="8">
      <t>ソクホウチ</t>
    </rPh>
    <phoneticPr fontId="5"/>
  </si>
  <si>
    <r>
      <t>オランダ産百合栽培面積表　品目別　2014 ～2020</t>
    </r>
    <r>
      <rPr>
        <b/>
        <sz val="12"/>
        <color rgb="FF0000FF"/>
        <rFont val="MS UI Gothic"/>
        <family val="3"/>
        <charset val="128"/>
      </rPr>
      <t xml:space="preserve"> (7月16日付け第1版ﾍﾞｰｽ)</t>
    </r>
    <rPh sb="4" eb="5">
      <t>サン</t>
    </rPh>
    <rPh sb="5" eb="7">
      <t>ユリ</t>
    </rPh>
    <rPh sb="7" eb="9">
      <t>サイバイ</t>
    </rPh>
    <rPh sb="9" eb="11">
      <t>メンセキ</t>
    </rPh>
    <rPh sb="11" eb="12">
      <t>ヒョウ</t>
    </rPh>
    <rPh sb="13" eb="15">
      <t>ヒンモク</t>
    </rPh>
    <rPh sb="15" eb="16">
      <t>ベツ</t>
    </rPh>
    <phoneticPr fontId="5"/>
  </si>
  <si>
    <r>
      <t xml:space="preserve">オランダ産百合栽培面積表　合計表　2020 </t>
    </r>
    <r>
      <rPr>
        <b/>
        <sz val="12"/>
        <color rgb="FF0000FF"/>
        <rFont val="MS UI Gothic"/>
        <family val="3"/>
        <charset val="128"/>
      </rPr>
      <t>(7月16日付け第1版ﾍﾞｰｽ)</t>
    </r>
    <rPh sb="4" eb="5">
      <t>サン</t>
    </rPh>
    <rPh sb="5" eb="7">
      <t>ユリ</t>
    </rPh>
    <rPh sb="7" eb="9">
      <t>サイバイ</t>
    </rPh>
    <rPh sb="9" eb="11">
      <t>メンセキ</t>
    </rPh>
    <rPh sb="11" eb="12">
      <t>ヒョウ</t>
    </rPh>
    <rPh sb="13" eb="15">
      <t>ゴウケイ</t>
    </rPh>
    <rPh sb="15" eb="16">
      <t>ヒョウ</t>
    </rPh>
    <rPh sb="24" eb="25">
      <t>ガツ</t>
    </rPh>
    <rPh sb="27" eb="28">
      <t>ニチ</t>
    </rPh>
    <rPh sb="28" eb="29">
      <t>ヅケ</t>
    </rPh>
    <rPh sb="30" eb="31">
      <t>ダイ</t>
    </rPh>
    <rPh sb="32" eb="33">
      <t>ハン</t>
    </rPh>
    <phoneticPr fontId="5"/>
  </si>
  <si>
    <r>
      <t>2020年産オランダ産百合球根栽培面積表　</t>
    </r>
    <r>
      <rPr>
        <b/>
        <sz val="20"/>
        <color rgb="FF0000FF"/>
        <rFont val="MS UI Gothic"/>
        <family val="3"/>
        <charset val="128"/>
      </rPr>
      <t>（7月16日付け第1版ﾍﾞｰｽ）</t>
    </r>
    <rPh sb="4" eb="6">
      <t>ネンサン</t>
    </rPh>
    <rPh sb="10" eb="11">
      <t>サン</t>
    </rPh>
    <rPh sb="11" eb="13">
      <t>ユリ</t>
    </rPh>
    <rPh sb="13" eb="15">
      <t>キュウコン</t>
    </rPh>
    <rPh sb="15" eb="17">
      <t>サイバイ</t>
    </rPh>
    <rPh sb="17" eb="19">
      <t>メンセキ</t>
    </rPh>
    <rPh sb="19" eb="20">
      <t>ヒョウ</t>
    </rPh>
    <rPh sb="23" eb="24">
      <t>ガツ</t>
    </rPh>
    <rPh sb="26" eb="27">
      <t>ニチ</t>
    </rPh>
    <rPh sb="27" eb="28">
      <t>ツ</t>
    </rPh>
    <rPh sb="29" eb="30">
      <t>ダイ</t>
    </rPh>
    <rPh sb="31" eb="32">
      <t>ハン</t>
    </rPh>
    <phoneticPr fontId="5"/>
  </si>
  <si>
    <r>
      <t>lilium crop 19 NL acreage　</t>
    </r>
    <r>
      <rPr>
        <b/>
        <sz val="20"/>
        <color rgb="FFFF0000"/>
        <rFont val="MS UI Gothic"/>
        <family val="3"/>
        <charset val="128"/>
      </rPr>
      <t>(Based on first informathion from B・K・D)</t>
    </r>
    <phoneticPr fontId="5"/>
  </si>
  <si>
    <t>２０１９（確定値）</t>
    <rPh sb="5" eb="7">
      <t>カクテイ</t>
    </rPh>
    <rPh sb="7" eb="8">
      <t>アタイ</t>
    </rPh>
    <phoneticPr fontId="5"/>
  </si>
  <si>
    <t>２０２０（速報値）</t>
    <rPh sb="5" eb="7">
      <t>ソクホウ</t>
    </rPh>
    <phoneticPr fontId="5"/>
  </si>
  <si>
    <t>crop 2020</t>
    <phoneticPr fontId="5"/>
  </si>
  <si>
    <t>BAZIN</t>
  </si>
  <si>
    <t>ﾊﾞｻﾞﾝ</t>
  </si>
  <si>
    <t>ｴﾆｱｯｸ</t>
  </si>
  <si>
    <t>ｱﾙﾋﾞﾄﾞﾅ</t>
  </si>
  <si>
    <t>BATALEON</t>
  </si>
  <si>
    <t>ﾊﾞﾀﾚｵﾝ</t>
  </si>
  <si>
    <t>LYCOS</t>
  </si>
  <si>
    <t>ﾗｲｺｽ</t>
  </si>
  <si>
    <t>SHELBY</t>
  </si>
  <si>
    <t>ｼｪﾙﾋﾞｰ</t>
  </si>
  <si>
    <t>LENTELLA</t>
  </si>
  <si>
    <t>ﾚﾝﾃﾗ</t>
  </si>
  <si>
    <t>MARY ANN</t>
  </si>
  <si>
    <t>ﾒﾘｰｱﾝ</t>
  </si>
  <si>
    <t>VOLVIC</t>
  </si>
  <si>
    <t>ﾎﾞﾙｳﾞｨｯｸ</t>
  </si>
  <si>
    <t>FUENTA</t>
  </si>
  <si>
    <t>ﾌｪﾝﾀ</t>
  </si>
  <si>
    <t>HINAULT</t>
  </si>
  <si>
    <t>ﾋﾉｰ</t>
  </si>
  <si>
    <t>KESLA</t>
  </si>
  <si>
    <t>ｹｽﾗ</t>
  </si>
  <si>
    <t>AUBISQUE</t>
  </si>
  <si>
    <t>ｵｰﾋﾞｽｸ</t>
  </si>
  <si>
    <t>BATAVIA</t>
  </si>
  <si>
    <t>ﾊﾞﾀﾋﾞｱ</t>
  </si>
  <si>
    <t>LEVELS</t>
  </si>
  <si>
    <t>ﾚﾍﾞﾙｽ</t>
  </si>
  <si>
    <t>ORFEO</t>
  </si>
  <si>
    <t>ｵﾙﾌｪｵ</t>
  </si>
  <si>
    <t>PENDLETON</t>
  </si>
  <si>
    <t>ﾍﾟﾝﾄﾞﾙﾄﾝ</t>
  </si>
  <si>
    <t>ﾋﾟﾝｸｼﾞｻﾞｰ</t>
  </si>
  <si>
    <t>ROMANZA</t>
  </si>
  <si>
    <t>ﾛﾏﾝｻﾞ</t>
  </si>
  <si>
    <t>TRENTINO</t>
  </si>
  <si>
    <t>ﾄﾚﾝﾃｨｰﾉ</t>
  </si>
  <si>
    <t>ﾏﾃｵ</t>
  </si>
  <si>
    <t>レッドﾀﾞｳﾝ</t>
  </si>
  <si>
    <t>TAWNY</t>
  </si>
  <si>
    <t>ﾀｳﾆｰ</t>
  </si>
  <si>
    <t>ｱｲｽﾄﾞﾘｰﾏｰ</t>
  </si>
  <si>
    <t>GOLD CITY</t>
  </si>
  <si>
    <t>ｺﾞｰﾙﾄﾞｼﾃｨ</t>
  </si>
  <si>
    <t>ﾗﾌﾞﾗﾄﾞｰﾙ</t>
  </si>
  <si>
    <t>ﾌﾟﾛﾍﾞｺ</t>
  </si>
  <si>
    <t>LASTING LOVE</t>
  </si>
  <si>
    <t>ﾗｽﾃｨﾝｸﾞﾗﾌﾞ</t>
  </si>
  <si>
    <t>ｻﾛﾉ</t>
  </si>
  <si>
    <t>＊2020のリン片養成面積とは、1Nのリン片養成面積と、2年据え置きリン片養成面積の2年目の養成面積が混在している。</t>
    <rPh sb="8" eb="9">
      <t>ヘン</t>
    </rPh>
    <rPh sb="9" eb="11">
      <t>ヨウセイ</t>
    </rPh>
    <rPh sb="11" eb="13">
      <t>メンセキ</t>
    </rPh>
    <rPh sb="21" eb="22">
      <t>ヘン</t>
    </rPh>
    <rPh sb="22" eb="24">
      <t>ヨウセイ</t>
    </rPh>
    <rPh sb="24" eb="26">
      <t>メンセキ</t>
    </rPh>
    <rPh sb="29" eb="30">
      <t>ネン</t>
    </rPh>
    <rPh sb="30" eb="31">
      <t>ス</t>
    </rPh>
    <rPh sb="32" eb="33">
      <t>オ</t>
    </rPh>
    <rPh sb="36" eb="37">
      <t>ヘン</t>
    </rPh>
    <rPh sb="37" eb="39">
      <t>ヨウセイ</t>
    </rPh>
    <rPh sb="39" eb="41">
      <t>メンセキ</t>
    </rPh>
    <rPh sb="43" eb="44">
      <t>ネン</t>
    </rPh>
    <rPh sb="44" eb="45">
      <t>メ</t>
    </rPh>
    <rPh sb="46" eb="48">
      <t>ヨウセイ</t>
    </rPh>
    <rPh sb="48" eb="50">
      <t>メンセキ</t>
    </rPh>
    <rPh sb="51" eb="53">
      <t>コンザイ</t>
    </rPh>
    <phoneticPr fontId="5"/>
  </si>
  <si>
    <t>＊2020の2N+2Nリン片には、2年据え置き開花球面積と、据え置き2年目の養成球面積が混在している。（内容/明細は不明）</t>
    <rPh sb="13" eb="14">
      <t>ヘン</t>
    </rPh>
    <rPh sb="18" eb="19">
      <t>ネン</t>
    </rPh>
    <rPh sb="19" eb="20">
      <t>ス</t>
    </rPh>
    <rPh sb="21" eb="22">
      <t>オ</t>
    </rPh>
    <rPh sb="23" eb="25">
      <t>カイカ</t>
    </rPh>
    <rPh sb="25" eb="26">
      <t>キュウ</t>
    </rPh>
    <rPh sb="26" eb="28">
      <t>メンセキ</t>
    </rPh>
    <rPh sb="30" eb="31">
      <t>ス</t>
    </rPh>
    <rPh sb="32" eb="33">
      <t>オ</t>
    </rPh>
    <rPh sb="35" eb="37">
      <t>ネンメ</t>
    </rPh>
    <rPh sb="38" eb="40">
      <t>ヨウセイ</t>
    </rPh>
    <rPh sb="40" eb="41">
      <t>キュウ</t>
    </rPh>
    <rPh sb="41" eb="43">
      <t>メンセキ</t>
    </rPh>
    <rPh sb="44" eb="46">
      <t>コンザイ</t>
    </rPh>
    <rPh sb="52" eb="54">
      <t>ナイヨウ</t>
    </rPh>
    <rPh sb="55" eb="57">
      <t>メイサイ</t>
    </rPh>
    <rPh sb="58" eb="60">
      <t>フメイ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</si>
</sst>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_);[Red]\(0.00\)"/>
    <numFmt numFmtId="177" formatCode="0.00_ ;[Red]\-0.00\ "/>
    <numFmt numFmtId="178" formatCode="#,##0.00_ "/>
    <numFmt numFmtId="179" formatCode="[$-411]ggge&quot;年&quot;m&quot;月&quot;d&quot;日&quot;;@"/>
    <numFmt numFmtId="180" formatCode="#,##0.0_ "/>
    <numFmt numFmtId="181" formatCode="#,##0_ "/>
    <numFmt numFmtId="182" formatCode="0.0_ ;[Red]\-0.0\ "/>
    <numFmt numFmtId="183" formatCode="#,##0.00_ ;[Red]\-#,##0.00\ "/>
    <numFmt numFmtId="184" formatCode="\(###.0%\)"/>
    <numFmt numFmtId="185" formatCode="#,##0.00_);[Red]\(#,##0.00\)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TheSansOffice"/>
      <family val="2"/>
    </font>
    <font>
      <sz val="10"/>
      <color indexed="8"/>
      <name val="Arial"/>
      <family val="2"/>
    </font>
    <font>
      <b/>
      <sz val="20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1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12"/>
      <color indexed="8"/>
      <name val="MS UI Gothic"/>
      <family val="3"/>
      <charset val="128"/>
    </font>
    <font>
      <b/>
      <sz val="11"/>
      <color indexed="8"/>
      <name val="MS UI Gothic"/>
      <family val="3"/>
      <charset val="128"/>
    </font>
    <font>
      <b/>
      <sz val="11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4"/>
      <name val="MS UI Gothic"/>
      <family val="3"/>
      <charset val="128"/>
    </font>
    <font>
      <b/>
      <sz val="12"/>
      <name val="MS UI Gothic"/>
      <family val="3"/>
      <charset val="128"/>
    </font>
    <font>
      <b/>
      <sz val="11"/>
      <color indexed="9"/>
      <name val="MS UI Gothic"/>
      <family val="3"/>
      <charset val="128"/>
    </font>
    <font>
      <sz val="10"/>
      <name val="MS UI Gothic"/>
      <family val="3"/>
      <charset val="128"/>
    </font>
    <font>
      <b/>
      <sz val="11"/>
      <color theme="0"/>
      <name val="MS UI Gothic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sz val="9"/>
      <color indexed="8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7"/>
      <name val="MS UI Gothic"/>
      <family val="3"/>
      <charset val="128"/>
    </font>
    <font>
      <sz val="8"/>
      <name val="MS UI Gothic"/>
      <family val="3"/>
      <charset val="128"/>
    </font>
    <font>
      <b/>
      <sz val="12"/>
      <color rgb="FF0000FF"/>
      <name val="MS UI Gothic"/>
      <family val="3"/>
      <charset val="128"/>
    </font>
    <font>
      <b/>
      <sz val="20"/>
      <color rgb="FF0000FF"/>
      <name val="MS UI Gothic"/>
      <family val="3"/>
      <charset val="128"/>
    </font>
    <font>
      <b/>
      <sz val="20"/>
      <color rgb="FFFF0000"/>
      <name val="MS UI Gothic"/>
      <family val="3"/>
      <charset val="128"/>
    </font>
    <font>
      <sz val="8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rgb="FF0000FF"/>
      <name val="MS UI Gothic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6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3" applyFont="1" applyBorder="1" applyAlignment="1" applyProtection="1">
      <protection locked="0"/>
    </xf>
    <xf numFmtId="0" fontId="9" fillId="0" borderId="0" xfId="3" applyFont="1" applyFill="1" applyBorder="1" applyAlignment="1" applyProtection="1">
      <alignment horizontal="left" shrinkToFit="1"/>
      <protection locked="0"/>
    </xf>
    <xf numFmtId="0" fontId="10" fillId="0" borderId="1" xfId="3" applyFont="1" applyBorder="1" applyProtection="1">
      <protection locked="0"/>
    </xf>
    <xf numFmtId="0" fontId="10" fillId="0" borderId="0" xfId="3" applyFont="1" applyBorder="1" applyAlignment="1" applyProtection="1">
      <alignment horizontal="center" shrinkToFit="1"/>
      <protection locked="0"/>
    </xf>
    <xf numFmtId="178" fontId="12" fillId="0" borderId="25" xfId="0" applyNumberFormat="1" applyFont="1" applyBorder="1" applyAlignment="1">
      <alignment horizontal="right" wrapText="1"/>
    </xf>
    <xf numFmtId="178" fontId="12" fillId="0" borderId="29" xfId="0" applyNumberFormat="1" applyFont="1" applyBorder="1" applyAlignment="1">
      <alignment horizontal="right" wrapText="1"/>
    </xf>
    <xf numFmtId="178" fontId="12" fillId="0" borderId="21" xfId="0" applyNumberFormat="1" applyFont="1" applyBorder="1" applyAlignment="1">
      <alignment horizontal="right" wrapText="1"/>
    </xf>
    <xf numFmtId="0" fontId="15" fillId="2" borderId="21" xfId="0" applyNumberFormat="1" applyFont="1" applyFill="1" applyBorder="1" applyAlignment="1">
      <alignment horizontal="right" vertical="center"/>
    </xf>
    <xf numFmtId="0" fontId="13" fillId="2" borderId="29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5" xfId="0" applyNumberFormat="1" applyFont="1" applyFill="1" applyBorder="1" applyAlignment="1">
      <alignment vertical="center" shrinkToFit="1"/>
    </xf>
    <xf numFmtId="180" fontId="10" fillId="0" borderId="9" xfId="0" applyNumberFormat="1" applyFont="1" applyFill="1" applyBorder="1" applyAlignment="1">
      <alignment vertical="center"/>
    </xf>
    <xf numFmtId="178" fontId="10" fillId="0" borderId="44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>
      <alignment vertical="center"/>
    </xf>
    <xf numFmtId="180" fontId="10" fillId="0" borderId="11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center"/>
    </xf>
    <xf numFmtId="180" fontId="10" fillId="0" borderId="6" xfId="0" applyNumberFormat="1" applyFont="1" applyFill="1" applyBorder="1" applyAlignment="1">
      <alignment vertical="center"/>
    </xf>
    <xf numFmtId="178" fontId="10" fillId="0" borderId="6" xfId="0" applyNumberFormat="1" applyFont="1" applyFill="1" applyBorder="1" applyAlignment="1">
      <alignment vertical="center"/>
    </xf>
    <xf numFmtId="0" fontId="10" fillId="0" borderId="44" xfId="0" applyNumberFormat="1" applyFont="1" applyFill="1" applyBorder="1" applyAlignment="1">
      <alignment vertical="center"/>
    </xf>
    <xf numFmtId="180" fontId="10" fillId="0" borderId="45" xfId="0" applyNumberFormat="1" applyFont="1" applyFill="1" applyBorder="1" applyAlignment="1">
      <alignment vertical="center"/>
    </xf>
    <xf numFmtId="180" fontId="10" fillId="0" borderId="15" xfId="0" applyNumberFormat="1" applyFont="1" applyFill="1" applyBorder="1" applyAlignment="1">
      <alignment vertical="center"/>
    </xf>
    <xf numFmtId="180" fontId="10" fillId="0" borderId="46" xfId="0" applyNumberFormat="1" applyFont="1" applyFill="1" applyBorder="1" applyAlignment="1">
      <alignment vertical="center"/>
    </xf>
    <xf numFmtId="180" fontId="10" fillId="0" borderId="16" xfId="0" applyNumberFormat="1" applyFont="1" applyFill="1" applyBorder="1" applyAlignment="1">
      <alignment vertical="center"/>
    </xf>
    <xf numFmtId="180" fontId="10" fillId="0" borderId="47" xfId="0" applyNumberFormat="1" applyFont="1" applyFill="1" applyBorder="1" applyAlignment="1">
      <alignment vertical="center"/>
    </xf>
    <xf numFmtId="180" fontId="10" fillId="0" borderId="17" xfId="0" applyNumberFormat="1" applyFont="1" applyFill="1" applyBorder="1" applyAlignment="1">
      <alignment vertical="center"/>
    </xf>
    <xf numFmtId="178" fontId="10" fillId="0" borderId="47" xfId="0" applyNumberFormat="1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180" fontId="10" fillId="0" borderId="44" xfId="0" applyNumberFormat="1" applyFont="1" applyFill="1" applyBorder="1" applyAlignment="1">
      <alignment vertical="center"/>
    </xf>
    <xf numFmtId="178" fontId="10" fillId="0" borderId="11" xfId="4" applyNumberFormat="1" applyFont="1" applyBorder="1" applyProtection="1">
      <alignment vertical="center"/>
      <protection locked="0"/>
    </xf>
    <xf numFmtId="180" fontId="10" fillId="0" borderId="18" xfId="0" applyNumberFormat="1" applyFont="1" applyFill="1" applyBorder="1" applyAlignment="1">
      <alignment vertical="center"/>
    </xf>
    <xf numFmtId="180" fontId="10" fillId="0" borderId="19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181" fontId="10" fillId="0" borderId="4" xfId="0" applyNumberFormat="1" applyFont="1" applyFill="1" applyBorder="1" applyAlignment="1">
      <alignment vertical="center"/>
    </xf>
    <xf numFmtId="178" fontId="10" fillId="0" borderId="4" xfId="0" applyNumberFormat="1" applyFont="1" applyFill="1" applyBorder="1" applyAlignment="1">
      <alignment vertical="center"/>
    </xf>
    <xf numFmtId="0" fontId="10" fillId="0" borderId="25" xfId="0" applyNumberFormat="1" applyFont="1" applyFill="1" applyBorder="1" applyAlignment="1">
      <alignment horizontal="center" vertical="center" shrinkToFit="1"/>
    </xf>
    <xf numFmtId="0" fontId="20" fillId="0" borderId="0" xfId="0" applyNumberFormat="1" applyFont="1" applyFill="1" applyAlignment="1">
      <alignment vertical="center"/>
    </xf>
    <xf numFmtId="0" fontId="23" fillId="0" borderId="0" xfId="0" applyNumberFormat="1" applyFont="1" applyFill="1" applyAlignment="1">
      <alignment vertical="center"/>
    </xf>
    <xf numFmtId="0" fontId="23" fillId="0" borderId="2" xfId="0" applyNumberFormat="1" applyFont="1" applyFill="1" applyBorder="1" applyAlignment="1">
      <alignment vertical="center"/>
    </xf>
    <xf numFmtId="0" fontId="23" fillId="0" borderId="4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center" vertical="center"/>
    </xf>
    <xf numFmtId="0" fontId="23" fillId="0" borderId="47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44" xfId="0" applyNumberFormat="1" applyFont="1" applyFill="1" applyBorder="1" applyAlignment="1">
      <alignment horizontal="center" vertical="center"/>
    </xf>
    <xf numFmtId="183" fontId="23" fillId="0" borderId="52" xfId="0" applyNumberFormat="1" applyFont="1" applyFill="1" applyBorder="1" applyAlignment="1">
      <alignment horizontal="right" vertical="center"/>
    </xf>
    <xf numFmtId="183" fontId="23" fillId="0" borderId="46" xfId="0" applyNumberFormat="1" applyFont="1" applyFill="1" applyBorder="1" applyAlignment="1">
      <alignment horizontal="right" vertical="center"/>
    </xf>
    <xf numFmtId="183" fontId="23" fillId="0" borderId="11" xfId="0" applyNumberFormat="1" applyFont="1" applyFill="1" applyBorder="1" applyAlignment="1">
      <alignment horizontal="right" vertical="center"/>
    </xf>
    <xf numFmtId="183" fontId="23" fillId="0" borderId="44" xfId="0" applyNumberFormat="1" applyFont="1" applyFill="1" applyBorder="1" applyAlignment="1">
      <alignment horizontal="right" vertical="center"/>
    </xf>
    <xf numFmtId="183" fontId="23" fillId="0" borderId="53" xfId="0" applyNumberFormat="1" applyFont="1" applyFill="1" applyBorder="1" applyAlignment="1">
      <alignment horizontal="right" vertical="center"/>
    </xf>
    <xf numFmtId="183" fontId="23" fillId="0" borderId="54" xfId="0" applyNumberFormat="1" applyFont="1" applyFill="1" applyBorder="1" applyAlignment="1">
      <alignment horizontal="right" vertical="center"/>
    </xf>
    <xf numFmtId="183" fontId="23" fillId="0" borderId="4" xfId="0" applyNumberFormat="1" applyFont="1" applyFill="1" applyBorder="1" applyAlignment="1">
      <alignment horizontal="right" vertical="center"/>
    </xf>
    <xf numFmtId="183" fontId="23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184" fontId="23" fillId="0" borderId="44" xfId="0" applyNumberFormat="1" applyFont="1" applyFill="1" applyBorder="1" applyAlignment="1">
      <alignment horizontal="right" vertical="center"/>
    </xf>
    <xf numFmtId="183" fontId="23" fillId="0" borderId="3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vertical="center"/>
    </xf>
    <xf numFmtId="0" fontId="23" fillId="0" borderId="22" xfId="0" applyNumberFormat="1" applyFont="1" applyFill="1" applyBorder="1" applyAlignment="1">
      <alignment horizontal="center" vertical="center"/>
    </xf>
    <xf numFmtId="0" fontId="23" fillId="0" borderId="29" xfId="0" applyNumberFormat="1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/>
    </xf>
    <xf numFmtId="4" fontId="25" fillId="0" borderId="22" xfId="2" applyNumberFormat="1" applyFont="1" applyFill="1" applyBorder="1" applyAlignment="1">
      <alignment horizontal="right" wrapText="1"/>
    </xf>
    <xf numFmtId="4" fontId="25" fillId="0" borderId="35" xfId="2" applyNumberFormat="1" applyFont="1" applyFill="1" applyBorder="1" applyAlignment="1">
      <alignment horizontal="right" wrapText="1"/>
    </xf>
    <xf numFmtId="4" fontId="25" fillId="0" borderId="9" xfId="2" applyNumberFormat="1" applyFont="1" applyFill="1" applyBorder="1" applyAlignment="1">
      <alignment horizontal="right" wrapText="1"/>
    </xf>
    <xf numFmtId="4" fontId="25" fillId="0" borderId="34" xfId="2" applyNumberFormat="1" applyFont="1" applyFill="1" applyBorder="1" applyAlignment="1">
      <alignment horizontal="right" wrapText="1"/>
    </xf>
    <xf numFmtId="4" fontId="25" fillId="0" borderId="18" xfId="2" applyNumberFormat="1" applyFont="1" applyFill="1" applyBorder="1" applyAlignment="1">
      <alignment horizontal="right" wrapText="1"/>
    </xf>
    <xf numFmtId="4" fontId="25" fillId="0" borderId="48" xfId="2" applyNumberFormat="1" applyFont="1" applyFill="1" applyBorder="1" applyAlignment="1">
      <alignment horizontal="right" wrapText="1"/>
    </xf>
    <xf numFmtId="4" fontId="25" fillId="0" borderId="21" xfId="2" applyNumberFormat="1" applyFont="1" applyFill="1" applyBorder="1" applyAlignment="1">
      <alignment horizontal="right" wrapText="1"/>
    </xf>
    <xf numFmtId="4" fontId="25" fillId="0" borderId="29" xfId="2" applyNumberFormat="1" applyFont="1" applyFill="1" applyBorder="1" applyAlignment="1">
      <alignment horizontal="right" wrapText="1"/>
    </xf>
    <xf numFmtId="4" fontId="25" fillId="0" borderId="4" xfId="2" applyNumberFormat="1" applyFont="1" applyFill="1" applyBorder="1" applyAlignment="1">
      <alignment horizontal="right" wrapText="1"/>
    </xf>
    <xf numFmtId="4" fontId="25" fillId="0" borderId="14" xfId="2" applyNumberFormat="1" applyFont="1" applyFill="1" applyBorder="1" applyAlignment="1">
      <alignment horizontal="right" wrapText="1"/>
    </xf>
    <xf numFmtId="4" fontId="25" fillId="0" borderId="3" xfId="2" applyNumberFormat="1" applyFont="1" applyFill="1" applyBorder="1" applyAlignment="1">
      <alignment horizontal="right" wrapText="1"/>
    </xf>
    <xf numFmtId="0" fontId="23" fillId="0" borderId="21" xfId="0" applyNumberFormat="1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/>
    </xf>
    <xf numFmtId="4" fontId="25" fillId="0" borderId="18" xfId="1" applyNumberFormat="1" applyFont="1" applyFill="1" applyBorder="1" applyAlignment="1">
      <alignment horizontal="right"/>
    </xf>
    <xf numFmtId="4" fontId="25" fillId="0" borderId="13" xfId="1" applyNumberFormat="1" applyFont="1" applyFill="1" applyBorder="1" applyAlignment="1">
      <alignment horizontal="right"/>
    </xf>
    <xf numFmtId="183" fontId="10" fillId="0" borderId="11" xfId="4" applyNumberFormat="1" applyFont="1" applyBorder="1" applyProtection="1">
      <alignment vertical="center"/>
      <protection locked="0"/>
    </xf>
    <xf numFmtId="183" fontId="10" fillId="0" borderId="4" xfId="0" applyNumberFormat="1" applyFont="1" applyFill="1" applyBorder="1" applyAlignment="1">
      <alignment vertical="center"/>
    </xf>
    <xf numFmtId="49" fontId="10" fillId="0" borderId="11" xfId="4" quotePrefix="1" applyNumberFormat="1" applyFont="1" applyBorder="1" applyAlignment="1" applyProtection="1">
      <alignment horizontal="right" vertical="center"/>
      <protection locked="0"/>
    </xf>
    <xf numFmtId="182" fontId="10" fillId="0" borderId="16" xfId="0" applyNumberFormat="1" applyFont="1" applyBorder="1" applyProtection="1">
      <alignment vertical="center"/>
      <protection locked="0"/>
    </xf>
    <xf numFmtId="49" fontId="10" fillId="0" borderId="16" xfId="4" quotePrefix="1" applyNumberFormat="1" applyFont="1" applyBorder="1" applyAlignment="1" applyProtection="1">
      <alignment horizontal="right" vertical="center"/>
      <protection locked="0"/>
    </xf>
    <xf numFmtId="4" fontId="25" fillId="0" borderId="0" xfId="2" applyNumberFormat="1" applyFont="1" applyFill="1" applyBorder="1" applyAlignment="1">
      <alignment wrapText="1"/>
    </xf>
    <xf numFmtId="0" fontId="9" fillId="0" borderId="21" xfId="5" applyNumberFormat="1" applyFont="1" applyBorder="1" applyAlignment="1">
      <alignment horizontal="left" shrinkToFit="1"/>
    </xf>
    <xf numFmtId="0" fontId="9" fillId="0" borderId="7" xfId="5" applyNumberFormat="1" applyFont="1" applyBorder="1" applyAlignment="1">
      <alignment horizontal="left" wrapText="1"/>
    </xf>
    <xf numFmtId="0" fontId="9" fillId="0" borderId="29" xfId="5" applyNumberFormat="1" applyFont="1" applyBorder="1" applyAlignment="1">
      <alignment horizontal="right" wrapText="1"/>
    </xf>
    <xf numFmtId="0" fontId="9" fillId="0" borderId="25" xfId="5" applyNumberFormat="1" applyFont="1" applyBorder="1" applyAlignment="1">
      <alignment horizontal="right" wrapText="1"/>
    </xf>
    <xf numFmtId="0" fontId="10" fillId="0" borderId="0" xfId="5" applyNumberFormat="1" applyFont="1" applyBorder="1" applyAlignment="1" applyProtection="1">
      <protection locked="0"/>
    </xf>
    <xf numFmtId="0" fontId="9" fillId="0" borderId="0" xfId="5" applyFont="1" applyAlignment="1"/>
    <xf numFmtId="0" fontId="10" fillId="0" borderId="4" xfId="5" applyFont="1" applyBorder="1" applyAlignment="1"/>
    <xf numFmtId="177" fontId="10" fillId="0" borderId="0" xfId="5" applyNumberFormat="1" applyFont="1" applyBorder="1" applyAlignment="1" applyProtection="1">
      <protection locked="0"/>
    </xf>
    <xf numFmtId="0" fontId="10" fillId="0" borderId="19" xfId="5" applyFont="1" applyBorder="1" applyAlignment="1"/>
    <xf numFmtId="49" fontId="10" fillId="0" borderId="27" xfId="4" quotePrefix="1" applyNumberFormat="1" applyFont="1" applyBorder="1" applyAlignment="1" applyProtection="1">
      <alignment horizontal="right" vertical="center"/>
      <protection locked="0"/>
    </xf>
    <xf numFmtId="0" fontId="9" fillId="0" borderId="3" xfId="5" applyNumberFormat="1" applyFont="1" applyBorder="1" applyAlignment="1" applyProtection="1">
      <alignment horizontal="center" shrinkToFit="1"/>
      <protection locked="0"/>
    </xf>
    <xf numFmtId="0" fontId="23" fillId="0" borderId="25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Alignment="1">
      <alignment vertical="center"/>
    </xf>
    <xf numFmtId="4" fontId="25" fillId="0" borderId="3" xfId="2" applyNumberFormat="1" applyFont="1" applyFill="1" applyBorder="1" applyAlignment="1">
      <alignment wrapText="1"/>
    </xf>
    <xf numFmtId="0" fontId="23" fillId="0" borderId="7" xfId="0" applyNumberFormat="1" applyFont="1" applyFill="1" applyBorder="1" applyAlignment="1">
      <alignment vertical="center"/>
    </xf>
    <xf numFmtId="177" fontId="10" fillId="0" borderId="16" xfId="0" applyNumberFormat="1" applyFont="1" applyFill="1" applyBorder="1" applyAlignment="1">
      <alignment vertical="center"/>
    </xf>
    <xf numFmtId="177" fontId="10" fillId="0" borderId="17" xfId="0" applyNumberFormat="1" applyFont="1" applyFill="1" applyBorder="1" applyAlignment="1">
      <alignment vertical="center"/>
    </xf>
    <xf numFmtId="4" fontId="25" fillId="0" borderId="48" xfId="1" applyNumberFormat="1" applyFont="1" applyFill="1" applyBorder="1" applyAlignment="1">
      <alignment horizontal="right"/>
    </xf>
    <xf numFmtId="4" fontId="25" fillId="0" borderId="27" xfId="1" applyNumberFormat="1" applyFont="1" applyFill="1" applyBorder="1" applyAlignment="1">
      <alignment horizontal="right"/>
    </xf>
    <xf numFmtId="4" fontId="25" fillId="0" borderId="25" xfId="2" applyNumberFormat="1" applyFont="1" applyFill="1" applyBorder="1" applyAlignment="1">
      <alignment horizontal="right" wrapText="1"/>
    </xf>
    <xf numFmtId="178" fontId="10" fillId="0" borderId="28" xfId="4" applyNumberFormat="1" applyFont="1" applyBorder="1" applyProtection="1">
      <alignment vertical="center"/>
      <protection locked="0"/>
    </xf>
    <xf numFmtId="178" fontId="10" fillId="0" borderId="27" xfId="4" applyNumberFormat="1" applyFont="1" applyBorder="1" applyProtection="1">
      <alignment vertical="center"/>
      <protection locked="0"/>
    </xf>
    <xf numFmtId="178" fontId="10" fillId="0" borderId="26" xfId="4" applyNumberFormat="1" applyFont="1" applyBorder="1" applyProtection="1">
      <alignment vertical="center"/>
      <protection locked="0"/>
    </xf>
    <xf numFmtId="0" fontId="17" fillId="0" borderId="0" xfId="0" applyNumberFormat="1" applyFont="1" applyFill="1" applyAlignment="1">
      <alignment vertical="center"/>
    </xf>
    <xf numFmtId="182" fontId="10" fillId="0" borderId="17" xfId="0" applyNumberFormat="1" applyFont="1" applyBorder="1" applyProtection="1">
      <alignment vertical="center"/>
      <protection locked="0"/>
    </xf>
    <xf numFmtId="183" fontId="10" fillId="0" borderId="7" xfId="0" applyNumberFormat="1" applyFont="1" applyFill="1" applyBorder="1" applyAlignment="1">
      <alignment vertical="center"/>
    </xf>
    <xf numFmtId="0" fontId="9" fillId="10" borderId="21" xfId="3" applyFont="1" applyFill="1" applyBorder="1" applyAlignment="1" applyProtection="1">
      <alignment horizontal="left" shrinkToFit="1"/>
      <protection locked="0"/>
    </xf>
    <xf numFmtId="0" fontId="10" fillId="10" borderId="25" xfId="3" applyFont="1" applyFill="1" applyBorder="1" applyAlignment="1" applyProtection="1">
      <protection locked="0"/>
    </xf>
    <xf numFmtId="0" fontId="9" fillId="0" borderId="3" xfId="3" applyFont="1" applyFill="1" applyBorder="1" applyAlignment="1" applyProtection="1">
      <protection locked="0"/>
    </xf>
    <xf numFmtId="0" fontId="11" fillId="0" borderId="57" xfId="3" applyFont="1" applyFill="1" applyBorder="1" applyAlignment="1" applyProtection="1">
      <alignment horizontal="left" shrinkToFit="1"/>
      <protection locked="0"/>
    </xf>
    <xf numFmtId="0" fontId="16" fillId="0" borderId="3" xfId="3" applyFont="1" applyFill="1" applyBorder="1" applyAlignment="1" applyProtection="1">
      <protection locked="0"/>
    </xf>
    <xf numFmtId="0" fontId="9" fillId="0" borderId="31" xfId="3" applyFont="1" applyFill="1" applyBorder="1" applyAlignment="1" applyProtection="1">
      <protection locked="0"/>
    </xf>
    <xf numFmtId="0" fontId="9" fillId="0" borderId="38" xfId="3" applyFont="1" applyFill="1" applyBorder="1" applyAlignment="1" applyProtection="1">
      <protection locked="0"/>
    </xf>
    <xf numFmtId="0" fontId="10" fillId="0" borderId="0" xfId="3" applyFont="1" applyFill="1" applyBorder="1" applyAlignment="1" applyProtection="1">
      <protection locked="0"/>
    </xf>
    <xf numFmtId="0" fontId="10" fillId="0" borderId="19" xfId="5" applyFont="1" applyFill="1" applyBorder="1" applyAlignment="1"/>
    <xf numFmtId="179" fontId="10" fillId="0" borderId="0" xfId="5" applyNumberFormat="1" applyFont="1" applyFill="1" applyAlignment="1">
      <alignment horizontal="left" vertical="center"/>
    </xf>
    <xf numFmtId="179" fontId="20" fillId="0" borderId="0" xfId="5" applyNumberFormat="1" applyFont="1" applyFill="1" applyAlignment="1">
      <alignment vertical="center"/>
    </xf>
    <xf numFmtId="0" fontId="10" fillId="0" borderId="0" xfId="5" applyNumberFormat="1" applyFont="1">
      <alignment vertical="center"/>
    </xf>
    <xf numFmtId="0" fontId="10" fillId="0" borderId="0" xfId="5" applyNumberFormat="1" applyFont="1" applyAlignment="1">
      <alignment horizontal="center" vertical="center" shrinkToFit="1"/>
    </xf>
    <xf numFmtId="177" fontId="10" fillId="0" borderId="0" xfId="5" applyNumberFormat="1" applyFont="1">
      <alignment vertical="center"/>
    </xf>
    <xf numFmtId="0" fontId="10" fillId="0" borderId="0" xfId="5" applyNumberFormat="1" applyFont="1" applyBorder="1">
      <alignment vertical="center"/>
    </xf>
    <xf numFmtId="14" fontId="10" fillId="0" borderId="0" xfId="5" applyNumberFormat="1" applyFont="1" applyAlignment="1">
      <alignment horizontal="left" vertical="center" shrinkToFit="1"/>
    </xf>
    <xf numFmtId="0" fontId="8" fillId="0" borderId="0" xfId="5" applyNumberFormat="1" applyFont="1" applyBorder="1" applyAlignment="1">
      <alignment vertical="center"/>
    </xf>
    <xf numFmtId="0" fontId="8" fillId="0" borderId="0" xfId="5" applyNumberFormat="1" applyFont="1" applyBorder="1" applyAlignment="1">
      <alignment horizontal="center" vertical="center" shrinkToFit="1"/>
    </xf>
    <xf numFmtId="0" fontId="14" fillId="0" borderId="0" xfId="5" applyNumberFormat="1" applyFont="1" applyBorder="1" applyAlignment="1">
      <alignment horizontal="center" vertical="center" shrinkToFit="1"/>
    </xf>
    <xf numFmtId="0" fontId="10" fillId="0" borderId="0" xfId="5" applyNumberFormat="1" applyFont="1" applyAlignment="1">
      <alignment horizontal="left" vertical="center" shrinkToFit="1"/>
    </xf>
    <xf numFmtId="4" fontId="9" fillId="0" borderId="0" xfId="5" applyNumberFormat="1" applyFont="1" applyFill="1" applyBorder="1" applyAlignment="1">
      <alignment horizontal="right" wrapText="1"/>
    </xf>
    <xf numFmtId="177" fontId="10" fillId="0" borderId="0" xfId="5" applyNumberFormat="1" applyFont="1" applyBorder="1" applyProtection="1">
      <alignment vertical="center"/>
      <protection locked="0"/>
    </xf>
    <xf numFmtId="0" fontId="10" fillId="0" borderId="0" xfId="5" applyNumberFormat="1" applyFont="1" applyBorder="1" applyProtection="1">
      <alignment vertical="center"/>
      <protection locked="0"/>
    </xf>
    <xf numFmtId="177" fontId="10" fillId="0" borderId="0" xfId="5" applyNumberFormat="1" applyFont="1" applyBorder="1">
      <alignment vertical="center"/>
    </xf>
    <xf numFmtId="0" fontId="9" fillId="0" borderId="0" xfId="5" applyFont="1" applyAlignment="1">
      <alignment horizontal="left" vertical="center" shrinkToFit="1"/>
    </xf>
    <xf numFmtId="0" fontId="9" fillId="0" borderId="0" xfId="5" applyFont="1" applyFill="1" applyBorder="1" applyAlignment="1">
      <alignment wrapText="1"/>
    </xf>
    <xf numFmtId="0" fontId="9" fillId="0" borderId="0" xfId="5" applyFont="1" applyFill="1" applyBorder="1" applyAlignment="1">
      <alignment horizontal="center" shrinkToFit="1"/>
    </xf>
    <xf numFmtId="0" fontId="9" fillId="0" borderId="0" xfId="5" applyFont="1" applyBorder="1">
      <alignment vertical="center"/>
    </xf>
    <xf numFmtId="0" fontId="9" fillId="0" borderId="0" xfId="5" applyFont="1">
      <alignment vertical="center"/>
    </xf>
    <xf numFmtId="177" fontId="10" fillId="0" borderId="9" xfId="5" applyNumberFormat="1" applyFont="1" applyBorder="1" applyAlignment="1">
      <alignment horizontal="center"/>
    </xf>
    <xf numFmtId="0" fontId="10" fillId="0" borderId="0" xfId="5" applyNumberFormat="1" applyFont="1" applyBorder="1" applyAlignment="1"/>
    <xf numFmtId="177" fontId="13" fillId="2" borderId="6" xfId="5" applyNumberFormat="1" applyFont="1" applyFill="1" applyBorder="1" applyAlignment="1">
      <alignment horizontal="center"/>
    </xf>
    <xf numFmtId="0" fontId="9" fillId="0" borderId="3" xfId="5" applyNumberFormat="1" applyFont="1" applyBorder="1" applyAlignment="1">
      <alignment horizontal="center" shrinkToFit="1"/>
    </xf>
    <xf numFmtId="0" fontId="9" fillId="0" borderId="21" xfId="5" applyNumberFormat="1" applyFont="1" applyBorder="1" applyAlignment="1">
      <alignment horizontal="right" wrapText="1"/>
    </xf>
    <xf numFmtId="177" fontId="10" fillId="0" borderId="4" xfId="5" applyNumberFormat="1" applyFont="1" applyBorder="1" applyAlignment="1"/>
    <xf numFmtId="0" fontId="13" fillId="3" borderId="25" xfId="5" applyNumberFormat="1" applyFont="1" applyFill="1" applyBorder="1" applyAlignment="1">
      <alignment horizontal="left" shrinkToFit="1"/>
    </xf>
    <xf numFmtId="0" fontId="9" fillId="0" borderId="19" xfId="5" applyNumberFormat="1" applyFont="1" applyBorder="1" applyAlignment="1">
      <alignment horizontal="right" wrapText="1"/>
    </xf>
    <xf numFmtId="0" fontId="9" fillId="0" borderId="30" xfId="5" applyNumberFormat="1" applyFont="1" applyBorder="1" applyAlignment="1">
      <alignment horizontal="right" wrapText="1"/>
    </xf>
    <xf numFmtId="0" fontId="9" fillId="0" borderId="26" xfId="5" applyNumberFormat="1" applyFont="1" applyBorder="1" applyAlignment="1">
      <alignment horizontal="right" wrapText="1"/>
    </xf>
    <xf numFmtId="177" fontId="10" fillId="0" borderId="4" xfId="5" applyNumberFormat="1" applyFont="1" applyBorder="1" applyAlignment="1" applyProtection="1">
      <protection locked="0"/>
    </xf>
    <xf numFmtId="0" fontId="9" fillId="0" borderId="21" xfId="5" applyFont="1" applyFill="1" applyBorder="1" applyAlignment="1">
      <alignment horizontal="left"/>
    </xf>
    <xf numFmtId="0" fontId="10" fillId="0" borderId="4" xfId="5" applyNumberFormat="1" applyFont="1" applyBorder="1" applyAlignment="1" applyProtection="1">
      <protection locked="0"/>
    </xf>
    <xf numFmtId="0" fontId="9" fillId="0" borderId="7" xfId="5" applyFont="1" applyFill="1" applyBorder="1" applyAlignment="1"/>
    <xf numFmtId="0" fontId="10" fillId="0" borderId="21" xfId="5" applyFont="1" applyBorder="1" applyAlignment="1"/>
    <xf numFmtId="0" fontId="9" fillId="0" borderId="0" xfId="5" applyFont="1" applyBorder="1" applyAlignment="1"/>
    <xf numFmtId="0" fontId="13" fillId="3" borderId="25" xfId="5" applyNumberFormat="1" applyFont="1" applyFill="1" applyBorder="1" applyAlignment="1">
      <alignment wrapText="1"/>
    </xf>
    <xf numFmtId="176" fontId="13" fillId="0" borderId="21" xfId="5" applyNumberFormat="1" applyFont="1" applyBorder="1" applyAlignment="1">
      <alignment horizontal="right" wrapText="1"/>
    </xf>
    <xf numFmtId="0" fontId="13" fillId="6" borderId="25" xfId="5" applyNumberFormat="1" applyFont="1" applyFill="1" applyBorder="1" applyAlignment="1">
      <alignment horizontal="left" shrinkToFit="1"/>
    </xf>
    <xf numFmtId="0" fontId="13" fillId="6" borderId="25" xfId="5" applyNumberFormat="1" applyFont="1" applyFill="1" applyBorder="1" applyAlignment="1">
      <alignment wrapText="1"/>
    </xf>
    <xf numFmtId="0" fontId="19" fillId="4" borderId="25" xfId="5" applyNumberFormat="1" applyFont="1" applyFill="1" applyBorder="1" applyAlignment="1">
      <alignment horizontal="left" shrinkToFit="1"/>
    </xf>
    <xf numFmtId="0" fontId="10" fillId="0" borderId="7" xfId="5" applyFont="1" applyBorder="1" applyAlignment="1"/>
    <xf numFmtId="0" fontId="21" fillId="5" borderId="25" xfId="5" applyNumberFormat="1" applyFont="1" applyFill="1" applyBorder="1" applyAlignment="1">
      <alignment wrapText="1"/>
    </xf>
    <xf numFmtId="0" fontId="14" fillId="7" borderId="25" xfId="5" applyNumberFormat="1" applyFont="1" applyFill="1" applyBorder="1" applyAlignment="1">
      <alignment horizontal="left" shrinkToFit="1"/>
    </xf>
    <xf numFmtId="0" fontId="10" fillId="0" borderId="3" xfId="5" applyFont="1" applyFill="1" applyBorder="1" applyAlignment="1">
      <alignment horizontal="center" shrinkToFit="1"/>
    </xf>
    <xf numFmtId="0" fontId="14" fillId="7" borderId="25" xfId="5" applyNumberFormat="1" applyFont="1" applyFill="1" applyBorder="1" applyAlignment="1">
      <alignment wrapText="1"/>
    </xf>
    <xf numFmtId="0" fontId="14" fillId="8" borderId="25" xfId="5" applyNumberFormat="1" applyFont="1" applyFill="1" applyBorder="1" applyAlignment="1">
      <alignment horizontal="left" shrinkToFit="1"/>
    </xf>
    <xf numFmtId="0" fontId="9" fillId="0" borderId="3" xfId="5" applyNumberFormat="1" applyFont="1" applyFill="1" applyBorder="1" applyAlignment="1">
      <alignment horizontal="center" shrinkToFit="1"/>
    </xf>
    <xf numFmtId="0" fontId="14" fillId="9" borderId="21" xfId="5" applyNumberFormat="1" applyFont="1" applyFill="1" applyBorder="1" applyAlignment="1">
      <alignment horizontal="left" shrinkToFit="1"/>
    </xf>
    <xf numFmtId="0" fontId="13" fillId="9" borderId="25" xfId="5" applyNumberFormat="1" applyFont="1" applyFill="1" applyBorder="1" applyAlignment="1">
      <alignment horizontal="left" shrinkToFit="1"/>
    </xf>
    <xf numFmtId="0" fontId="10" fillId="0" borderId="35" xfId="5" applyFont="1" applyFill="1" applyBorder="1" applyAlignment="1"/>
    <xf numFmtId="0" fontId="10" fillId="0" borderId="28" xfId="5" applyFont="1" applyFill="1" applyBorder="1" applyAlignment="1"/>
    <xf numFmtId="0" fontId="9" fillId="0" borderId="8" xfId="5" applyNumberFormat="1" applyFont="1" applyFill="1" applyBorder="1" applyAlignment="1" applyProtection="1">
      <alignment horizontal="center" shrinkToFit="1"/>
      <protection locked="0"/>
    </xf>
    <xf numFmtId="0" fontId="10" fillId="0" borderId="8" xfId="5" applyFont="1" applyFill="1" applyBorder="1" applyAlignment="1"/>
    <xf numFmtId="177" fontId="10" fillId="0" borderId="8" xfId="5" applyNumberFormat="1" applyFont="1" applyFill="1" applyBorder="1" applyAlignment="1" applyProtection="1">
      <protection locked="0"/>
    </xf>
    <xf numFmtId="0" fontId="9" fillId="0" borderId="3" xfId="5" applyNumberFormat="1" applyFont="1" applyBorder="1" applyAlignment="1">
      <alignment horizontal="left" wrapText="1"/>
    </xf>
    <xf numFmtId="178" fontId="12" fillId="0" borderId="21" xfId="5" applyNumberFormat="1" applyFont="1" applyBorder="1" applyAlignment="1">
      <alignment horizontal="right" wrapText="1"/>
    </xf>
    <xf numFmtId="178" fontId="12" fillId="0" borderId="29" xfId="5" applyNumberFormat="1" applyFont="1" applyBorder="1" applyAlignment="1">
      <alignment horizontal="right" wrapText="1"/>
    </xf>
    <xf numFmtId="178" fontId="12" fillId="0" borderId="25" xfId="5" applyNumberFormat="1" applyFont="1" applyBorder="1" applyAlignment="1">
      <alignment horizontal="right" wrapText="1"/>
    </xf>
    <xf numFmtId="178" fontId="12" fillId="0" borderId="14" xfId="5" applyNumberFormat="1" applyFont="1" applyBorder="1" applyAlignment="1">
      <alignment horizontal="right" wrapText="1"/>
    </xf>
    <xf numFmtId="0" fontId="10" fillId="0" borderId="0" xfId="5" applyFont="1" applyFill="1" applyBorder="1" applyAlignment="1"/>
    <xf numFmtId="177" fontId="10" fillId="0" borderId="0" xfId="5" applyNumberFormat="1" applyFont="1" applyFill="1" applyBorder="1" applyAlignment="1" applyProtection="1">
      <protection locked="0"/>
    </xf>
    <xf numFmtId="177" fontId="10" fillId="0" borderId="1" xfId="5" applyNumberFormat="1" applyFont="1" applyFill="1" applyBorder="1" applyAlignment="1" applyProtection="1">
      <protection locked="0"/>
    </xf>
    <xf numFmtId="0" fontId="10" fillId="0" borderId="0" xfId="5" applyNumberFormat="1" applyFont="1" applyFill="1" applyBorder="1" applyAlignment="1" applyProtection="1">
      <protection locked="0"/>
    </xf>
    <xf numFmtId="176" fontId="13" fillId="0" borderId="0" xfId="5" applyNumberFormat="1" applyFont="1" applyFill="1" applyBorder="1" applyAlignment="1">
      <alignment horizontal="right" wrapText="1"/>
    </xf>
    <xf numFmtId="0" fontId="9" fillId="0" borderId="21" xfId="5" applyFont="1" applyFill="1" applyBorder="1" applyAlignment="1">
      <alignment horizontal="left" shrinkToFit="1"/>
    </xf>
    <xf numFmtId="0" fontId="9" fillId="0" borderId="7" xfId="5" applyFont="1" applyFill="1" applyBorder="1" applyAlignment="1">
      <alignment wrapText="1"/>
    </xf>
    <xf numFmtId="0" fontId="9" fillId="0" borderId="3" xfId="5" applyFont="1" applyFill="1" applyBorder="1" applyAlignment="1">
      <alignment horizontal="center" shrinkToFit="1"/>
    </xf>
    <xf numFmtId="0" fontId="10" fillId="0" borderId="3" xfId="5" applyFont="1" applyBorder="1" applyAlignment="1">
      <alignment horizontal="center" shrinkToFit="1"/>
    </xf>
    <xf numFmtId="0" fontId="9" fillId="0" borderId="7" xfId="5" applyNumberFormat="1" applyFont="1" applyFill="1" applyBorder="1" applyAlignment="1">
      <alignment horizontal="left" wrapText="1"/>
    </xf>
    <xf numFmtId="0" fontId="9" fillId="0" borderId="22" xfId="5" applyFont="1" applyFill="1" applyBorder="1" applyAlignment="1">
      <alignment horizontal="left"/>
    </xf>
    <xf numFmtId="0" fontId="9" fillId="0" borderId="28" xfId="5" applyFont="1" applyFill="1" applyBorder="1" applyAlignment="1"/>
    <xf numFmtId="0" fontId="9" fillId="0" borderId="15" xfId="5" applyFont="1" applyFill="1" applyBorder="1" applyAlignment="1"/>
    <xf numFmtId="0" fontId="9" fillId="0" borderId="10" xfId="5" applyNumberFormat="1" applyFont="1" applyFill="1" applyBorder="1" applyAlignment="1" applyProtection="1">
      <alignment horizontal="center" shrinkToFit="1"/>
      <protection locked="0"/>
    </xf>
    <xf numFmtId="0" fontId="10" fillId="0" borderId="21" xfId="5" applyFont="1" applyFill="1" applyBorder="1" applyAlignment="1"/>
    <xf numFmtId="0" fontId="10" fillId="0" borderId="29" xfId="5" applyFont="1" applyFill="1" applyBorder="1" applyAlignment="1"/>
    <xf numFmtId="0" fontId="10" fillId="0" borderId="25" xfId="5" applyFont="1" applyFill="1" applyBorder="1" applyAlignment="1"/>
    <xf numFmtId="0" fontId="9" fillId="0" borderId="2" xfId="5" applyNumberFormat="1" applyFont="1" applyFill="1" applyBorder="1" applyAlignment="1" applyProtection="1">
      <alignment horizontal="center" shrinkToFit="1"/>
      <protection locked="0"/>
    </xf>
    <xf numFmtId="178" fontId="10" fillId="0" borderId="0" xfId="5" applyNumberFormat="1" applyFont="1" applyBorder="1">
      <alignment vertical="center"/>
    </xf>
    <xf numFmtId="0" fontId="10" fillId="0" borderId="0" xfId="5" applyFont="1" applyAlignment="1">
      <alignment horizontal="left" vertical="center" shrinkToFit="1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 shrinkToFit="1"/>
    </xf>
    <xf numFmtId="0" fontId="10" fillId="0" borderId="0" xfId="5" applyFont="1" applyBorder="1">
      <alignment vertical="center"/>
    </xf>
    <xf numFmtId="178" fontId="12" fillId="0" borderId="20" xfId="5" applyNumberFormat="1" applyFont="1" applyBorder="1" applyAlignment="1">
      <alignment horizontal="right" wrapText="1"/>
    </xf>
    <xf numFmtId="178" fontId="12" fillId="0" borderId="41" xfId="5" applyNumberFormat="1" applyFont="1" applyBorder="1" applyAlignment="1">
      <alignment horizontal="right" wrapText="1"/>
    </xf>
    <xf numFmtId="0" fontId="9" fillId="0" borderId="5" xfId="5" applyFont="1" applyFill="1" applyBorder="1" applyAlignment="1">
      <alignment horizontal="left"/>
    </xf>
    <xf numFmtId="4" fontId="9" fillId="0" borderId="21" xfId="5" applyNumberFormat="1" applyFont="1" applyFill="1" applyBorder="1" applyAlignment="1">
      <alignment horizontal="right"/>
    </xf>
    <xf numFmtId="4" fontId="9" fillId="0" borderId="29" xfId="5" applyNumberFormat="1" applyFont="1" applyFill="1" applyBorder="1" applyAlignment="1">
      <alignment horizontal="right"/>
    </xf>
    <xf numFmtId="4" fontId="9" fillId="0" borderId="25" xfId="5" applyNumberFormat="1" applyFont="1" applyFill="1" applyBorder="1" applyAlignment="1">
      <alignment horizontal="right"/>
    </xf>
    <xf numFmtId="0" fontId="11" fillId="0" borderId="3" xfId="5" applyNumberFormat="1" applyFont="1" applyFill="1" applyBorder="1" applyAlignment="1" applyProtection="1">
      <alignment horizontal="center" wrapText="1"/>
      <protection locked="0"/>
    </xf>
    <xf numFmtId="0" fontId="18" fillId="0" borderId="29" xfId="5" applyFont="1" applyBorder="1" applyAlignment="1"/>
    <xf numFmtId="0" fontId="18" fillId="0" borderId="25" xfId="5" applyFont="1" applyBorder="1" applyAlignment="1"/>
    <xf numFmtId="0" fontId="17" fillId="0" borderId="0" xfId="5" applyNumberFormat="1" applyFont="1" applyBorder="1" applyProtection="1">
      <alignment vertical="center"/>
      <protection locked="0"/>
    </xf>
    <xf numFmtId="4" fontId="9" fillId="0" borderId="20" xfId="5" applyNumberFormat="1" applyFont="1" applyFill="1" applyBorder="1" applyAlignment="1">
      <alignment horizontal="right"/>
    </xf>
    <xf numFmtId="4" fontId="9" fillId="0" borderId="41" xfId="5" applyNumberFormat="1" applyFont="1" applyFill="1" applyBorder="1" applyAlignment="1">
      <alignment horizontal="right"/>
    </xf>
    <xf numFmtId="4" fontId="9" fillId="0" borderId="32" xfId="5" applyNumberFormat="1" applyFont="1" applyFill="1" applyBorder="1" applyAlignment="1">
      <alignment horizontal="right"/>
    </xf>
    <xf numFmtId="177" fontId="10" fillId="0" borderId="42" xfId="5" applyNumberFormat="1" applyFont="1" applyBorder="1" applyAlignment="1" applyProtection="1">
      <protection locked="0"/>
    </xf>
    <xf numFmtId="178" fontId="18" fillId="0" borderId="43" xfId="5" applyNumberFormat="1" applyFont="1" applyBorder="1" applyAlignment="1"/>
    <xf numFmtId="178" fontId="18" fillId="0" borderId="40" xfId="5" applyNumberFormat="1" applyFont="1" applyBorder="1" applyAlignment="1"/>
    <xf numFmtId="178" fontId="18" fillId="0" borderId="39" xfId="5" applyNumberFormat="1" applyFont="1" applyBorder="1" applyAlignment="1"/>
    <xf numFmtId="178" fontId="12" fillId="0" borderId="23" xfId="5" applyNumberFormat="1" applyFont="1" applyBorder="1" applyAlignment="1">
      <alignment horizontal="right" wrapText="1"/>
    </xf>
    <xf numFmtId="183" fontId="10" fillId="0" borderId="15" xfId="4" applyNumberFormat="1" applyFont="1" applyBorder="1" applyProtection="1">
      <alignment vertical="center"/>
      <protection locked="0"/>
    </xf>
    <xf numFmtId="183" fontId="10" fillId="0" borderId="16" xfId="4" applyNumberFormat="1" applyFont="1" applyBorder="1" applyProtection="1">
      <alignment vertical="center"/>
      <protection locked="0"/>
    </xf>
    <xf numFmtId="0" fontId="11" fillId="0" borderId="38" xfId="5" applyNumberFormat="1" applyFont="1" applyBorder="1" applyAlignment="1">
      <alignment shrinkToFit="1"/>
    </xf>
    <xf numFmtId="0" fontId="23" fillId="0" borderId="29" xfId="0" applyNumberFormat="1" applyFont="1" applyFill="1" applyBorder="1" applyAlignment="1">
      <alignment horizontal="center" vertical="center" wrapText="1"/>
    </xf>
    <xf numFmtId="4" fontId="25" fillId="0" borderId="27" xfId="2" applyNumberFormat="1" applyFont="1" applyFill="1" applyBorder="1" applyAlignment="1">
      <alignment wrapText="1"/>
    </xf>
    <xf numFmtId="4" fontId="25" fillId="0" borderId="26" xfId="2" applyNumberFormat="1" applyFont="1" applyFill="1" applyBorder="1" applyAlignment="1">
      <alignment wrapText="1"/>
    </xf>
    <xf numFmtId="4" fontId="25" fillId="0" borderId="25" xfId="2" applyNumberFormat="1" applyFont="1" applyFill="1" applyBorder="1" applyAlignment="1">
      <alignment wrapText="1"/>
    </xf>
    <xf numFmtId="0" fontId="11" fillId="0" borderId="37" xfId="5" applyNumberFormat="1" applyFont="1" applyBorder="1" applyAlignment="1">
      <alignment shrinkToFit="1"/>
    </xf>
    <xf numFmtId="4" fontId="25" fillId="0" borderId="27" xfId="2" applyNumberFormat="1" applyFont="1" applyFill="1" applyBorder="1" applyAlignment="1">
      <alignment horizontal="right" wrapText="1"/>
    </xf>
    <xf numFmtId="0" fontId="13" fillId="2" borderId="29" xfId="0" applyNumberFormat="1" applyFont="1" applyFill="1" applyBorder="1" applyAlignment="1">
      <alignment horizontal="center" vertical="center" wrapText="1"/>
    </xf>
    <xf numFmtId="0" fontId="15" fillId="2" borderId="25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5" fillId="2" borderId="29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shrinkToFit="1"/>
    </xf>
    <xf numFmtId="180" fontId="10" fillId="0" borderId="16" xfId="4" applyNumberFormat="1" applyFont="1" applyBorder="1" applyProtection="1">
      <alignment vertical="center"/>
      <protection locked="0"/>
    </xf>
    <xf numFmtId="181" fontId="10" fillId="0" borderId="17" xfId="0" applyNumberFormat="1" applyFont="1" applyFill="1" applyBorder="1" applyAlignment="1">
      <alignment vertical="center"/>
    </xf>
    <xf numFmtId="181" fontId="10" fillId="0" borderId="7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4" fontId="25" fillId="0" borderId="2" xfId="2" applyNumberFormat="1" applyFont="1" applyFill="1" applyBorder="1" applyAlignment="1">
      <alignment wrapText="1"/>
    </xf>
    <xf numFmtId="0" fontId="23" fillId="0" borderId="25" xfId="0" applyNumberFormat="1" applyFont="1" applyFill="1" applyBorder="1" applyAlignment="1">
      <alignment vertical="center"/>
    </xf>
    <xf numFmtId="4" fontId="25" fillId="0" borderId="28" xfId="2" applyNumberFormat="1" applyFont="1" applyFill="1" applyBorder="1" applyAlignment="1">
      <alignment wrapText="1"/>
    </xf>
    <xf numFmtId="4" fontId="25" fillId="0" borderId="2" xfId="2" applyNumberFormat="1" applyFont="1" applyFill="1" applyBorder="1" applyAlignment="1">
      <alignment horizontal="right" wrapText="1"/>
    </xf>
    <xf numFmtId="4" fontId="25" fillId="0" borderId="22" xfId="1" applyNumberFormat="1" applyFont="1" applyFill="1" applyBorder="1" applyAlignment="1">
      <alignment horizontal="right"/>
    </xf>
    <xf numFmtId="4" fontId="25" fillId="0" borderId="34" xfId="1" applyNumberFormat="1" applyFont="1" applyFill="1" applyBorder="1" applyAlignment="1">
      <alignment horizontal="right"/>
    </xf>
    <xf numFmtId="4" fontId="25" fillId="0" borderId="19" xfId="1" applyNumberFormat="1" applyFont="1" applyFill="1" applyBorder="1" applyAlignment="1">
      <alignment horizontal="right"/>
    </xf>
    <xf numFmtId="4" fontId="25" fillId="0" borderId="12" xfId="1" applyNumberFormat="1" applyFont="1" applyFill="1" applyBorder="1" applyAlignment="1">
      <alignment horizontal="right"/>
    </xf>
    <xf numFmtId="0" fontId="23" fillId="0" borderId="0" xfId="0" applyFont="1" applyBorder="1" applyAlignment="1">
      <alignment vertical="center"/>
    </xf>
    <xf numFmtId="0" fontId="9" fillId="0" borderId="4" xfId="5" applyNumberFormat="1" applyFont="1" applyFill="1" applyBorder="1" applyAlignment="1" applyProtection="1">
      <alignment horizontal="left" wrapText="1"/>
      <protection locked="0"/>
    </xf>
    <xf numFmtId="0" fontId="10" fillId="0" borderId="29" xfId="5" applyFont="1" applyBorder="1" applyAlignment="1"/>
    <xf numFmtId="0" fontId="10" fillId="0" borderId="25" xfId="5" applyFont="1" applyBorder="1" applyAlignment="1"/>
    <xf numFmtId="0" fontId="9" fillId="0" borderId="0" xfId="5" applyFont="1" applyFill="1" applyBorder="1" applyAlignment="1">
      <alignment horizontal="left"/>
    </xf>
    <xf numFmtId="0" fontId="9" fillId="0" borderId="0" xfId="5" applyFont="1" applyFill="1" applyBorder="1" applyAlignment="1"/>
    <xf numFmtId="0" fontId="9" fillId="0" borderId="0" xfId="5" applyNumberFormat="1" applyFont="1" applyFill="1" applyBorder="1" applyAlignment="1" applyProtection="1">
      <alignment horizontal="center" shrinkToFit="1"/>
      <protection locked="0"/>
    </xf>
    <xf numFmtId="0" fontId="9" fillId="0" borderId="7" xfId="3" applyFont="1" applyFill="1" applyBorder="1" applyAlignment="1" applyProtection="1">
      <protection locked="0"/>
    </xf>
    <xf numFmtId="0" fontId="11" fillId="0" borderId="58" xfId="5" applyNumberFormat="1" applyFont="1" applyBorder="1" applyAlignment="1">
      <alignment shrinkToFit="1"/>
    </xf>
    <xf numFmtId="0" fontId="11" fillId="0" borderId="59" xfId="5" applyNumberFormat="1" applyFont="1" applyBorder="1" applyAlignment="1">
      <alignment shrinkToFit="1"/>
    </xf>
    <xf numFmtId="0" fontId="9" fillId="0" borderId="59" xfId="5" applyNumberFormat="1" applyFont="1" applyBorder="1" applyAlignment="1">
      <alignment wrapText="1"/>
    </xf>
    <xf numFmtId="0" fontId="9" fillId="0" borderId="60" xfId="3" applyFont="1" applyFill="1" applyBorder="1" applyAlignment="1" applyProtection="1">
      <protection locked="0"/>
    </xf>
    <xf numFmtId="178" fontId="12" fillId="0" borderId="21" xfId="5" applyNumberFormat="1" applyFont="1" applyBorder="1" applyAlignment="1">
      <alignment wrapText="1"/>
    </xf>
    <xf numFmtId="0" fontId="9" fillId="11" borderId="3" xfId="5" applyNumberFormat="1" applyFont="1" applyFill="1" applyBorder="1" applyAlignment="1" applyProtection="1">
      <alignment horizontal="center" shrinkToFit="1"/>
      <protection locked="0"/>
    </xf>
    <xf numFmtId="0" fontId="10" fillId="0" borderId="30" xfId="5" applyFont="1" applyBorder="1" applyAlignment="1"/>
    <xf numFmtId="49" fontId="10" fillId="0" borderId="0" xfId="5" applyNumberFormat="1" applyFont="1" applyBorder="1" applyAlignment="1">
      <alignment horizontal="left" vertical="center" shrinkToFit="1"/>
    </xf>
    <xf numFmtId="0" fontId="10" fillId="0" borderId="26" xfId="5" applyFont="1" applyBorder="1" applyAlignment="1"/>
    <xf numFmtId="0" fontId="23" fillId="0" borderId="4" xfId="0" applyNumberFormat="1" applyFont="1" applyFill="1" applyBorder="1" applyAlignment="1">
      <alignment horizontal="center" vertical="center"/>
    </xf>
    <xf numFmtId="4" fontId="25" fillId="0" borderId="11" xfId="2" applyNumberFormat="1" applyFont="1" applyFill="1" applyBorder="1" applyAlignment="1">
      <alignment horizontal="right" wrapText="1"/>
    </xf>
    <xf numFmtId="4" fontId="25" fillId="0" borderId="23" xfId="2" applyNumberFormat="1" applyFont="1" applyFill="1" applyBorder="1" applyAlignment="1">
      <alignment wrapText="1"/>
    </xf>
    <xf numFmtId="4" fontId="25" fillId="0" borderId="4" xfId="2" applyNumberFormat="1" applyFont="1" applyFill="1" applyBorder="1" applyAlignment="1">
      <alignment wrapText="1"/>
    </xf>
    <xf numFmtId="4" fontId="25" fillId="0" borderId="24" xfId="2" applyNumberFormat="1" applyFont="1" applyFill="1" applyBorder="1" applyAlignment="1">
      <alignment wrapText="1"/>
    </xf>
    <xf numFmtId="4" fontId="25" fillId="0" borderId="36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177" fontId="10" fillId="0" borderId="0" xfId="0" applyNumberFormat="1" applyFont="1" applyFill="1" applyBorder="1" applyAlignment="1">
      <alignment vertical="center"/>
    </xf>
    <xf numFmtId="177" fontId="18" fillId="0" borderId="4" xfId="5" applyNumberFormat="1" applyFont="1" applyBorder="1" applyAlignment="1" applyProtection="1">
      <protection locked="0"/>
    </xf>
    <xf numFmtId="177" fontId="18" fillId="0" borderId="42" xfId="5" applyNumberFormat="1" applyFont="1" applyBorder="1" applyAlignment="1" applyProtection="1">
      <protection locked="0"/>
    </xf>
    <xf numFmtId="177" fontId="18" fillId="0" borderId="56" xfId="5" applyNumberFormat="1" applyFont="1" applyBorder="1" applyAlignment="1" applyProtection="1">
      <protection locked="0"/>
    </xf>
    <xf numFmtId="177" fontId="10" fillId="0" borderId="6" xfId="5" applyNumberFormat="1" applyFont="1" applyBorder="1" applyAlignment="1" applyProtection="1">
      <protection locked="0"/>
    </xf>
    <xf numFmtId="177" fontId="14" fillId="0" borderId="4" xfId="5" applyNumberFormat="1" applyFont="1" applyBorder="1" applyAlignment="1" applyProtection="1">
      <protection locked="0"/>
    </xf>
    <xf numFmtId="2" fontId="0" fillId="0" borderId="21" xfId="0" applyNumberFormat="1" applyFill="1" applyBorder="1" applyAlignment="1"/>
    <xf numFmtId="2" fontId="0" fillId="0" borderId="29" xfId="0" applyNumberFormat="1" applyFill="1" applyBorder="1" applyAlignment="1"/>
    <xf numFmtId="2" fontId="0" fillId="0" borderId="25" xfId="0" applyNumberFormat="1" applyFill="1" applyBorder="1" applyAlignment="1"/>
    <xf numFmtId="176" fontId="13" fillId="0" borderId="29" xfId="5" applyNumberFormat="1" applyFont="1" applyBorder="1" applyAlignment="1">
      <alignment horizontal="right" wrapText="1"/>
    </xf>
    <xf numFmtId="176" fontId="13" fillId="0" borderId="25" xfId="5" applyNumberFormat="1" applyFont="1" applyBorder="1" applyAlignment="1">
      <alignment horizontal="right" wrapText="1"/>
    </xf>
    <xf numFmtId="0" fontId="9" fillId="0" borderId="3" xfId="5" applyNumberFormat="1" applyFont="1" applyBorder="1" applyAlignment="1">
      <alignment wrapText="1"/>
    </xf>
    <xf numFmtId="0" fontId="9" fillId="0" borderId="2" xfId="5" applyNumberFormat="1" applyFont="1" applyBorder="1" applyAlignment="1">
      <alignment horizontal="center" shrinkToFit="1"/>
    </xf>
    <xf numFmtId="0" fontId="9" fillId="0" borderId="3" xfId="5" applyNumberFormat="1" applyFont="1" applyBorder="1" applyAlignment="1">
      <alignment shrinkToFit="1"/>
    </xf>
    <xf numFmtId="0" fontId="9" fillId="0" borderId="59" xfId="5" applyNumberFormat="1" applyFont="1" applyBorder="1" applyAlignment="1">
      <alignment shrinkToFit="1"/>
    </xf>
    <xf numFmtId="0" fontId="9" fillId="0" borderId="60" xfId="5" applyNumberFormat="1" applyFont="1" applyBorder="1" applyAlignment="1" applyProtection="1">
      <alignment horizontal="center" shrinkToFit="1"/>
      <protection locked="0"/>
    </xf>
    <xf numFmtId="0" fontId="16" fillId="0" borderId="3" xfId="5" applyNumberFormat="1" applyFont="1" applyBorder="1" applyAlignment="1" applyProtection="1">
      <alignment horizontal="center" shrinkToFit="1"/>
      <protection locked="0"/>
    </xf>
    <xf numFmtId="0" fontId="9" fillId="0" borderId="31" xfId="5" applyNumberFormat="1" applyFont="1" applyBorder="1" applyAlignment="1" applyProtection="1">
      <alignment horizontal="center" shrinkToFit="1"/>
      <protection locked="0"/>
    </xf>
    <xf numFmtId="0" fontId="9" fillId="0" borderId="38" xfId="5" applyNumberFormat="1" applyFont="1" applyBorder="1" applyAlignment="1" applyProtection="1">
      <alignment horizontal="center" shrinkToFit="1"/>
      <protection locked="0"/>
    </xf>
    <xf numFmtId="0" fontId="10" fillId="0" borderId="22" xfId="5" applyFont="1" applyFill="1" applyBorder="1" applyAlignment="1"/>
    <xf numFmtId="178" fontId="12" fillId="0" borderId="29" xfId="5" applyNumberFormat="1" applyFont="1" applyBorder="1" applyAlignment="1">
      <alignment wrapText="1"/>
    </xf>
    <xf numFmtId="178" fontId="12" fillId="0" borderId="25" xfId="5" applyNumberFormat="1" applyFont="1" applyBorder="1" applyAlignment="1">
      <alignment wrapText="1"/>
    </xf>
    <xf numFmtId="0" fontId="18" fillId="0" borderId="21" xfId="5" applyFont="1" applyBorder="1" applyAlignment="1"/>
    <xf numFmtId="177" fontId="10" fillId="0" borderId="9" xfId="5" applyNumberFormat="1" applyFont="1" applyFill="1" applyBorder="1" applyAlignment="1" applyProtection="1">
      <protection locked="0"/>
    </xf>
    <xf numFmtId="183" fontId="10" fillId="0" borderId="16" xfId="4" applyNumberFormat="1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 wrapText="1"/>
    </xf>
    <xf numFmtId="0" fontId="28" fillId="0" borderId="25" xfId="0" applyNumberFormat="1" applyFont="1" applyFill="1" applyBorder="1" applyAlignment="1">
      <alignment vertical="center" wrapText="1"/>
    </xf>
    <xf numFmtId="4" fontId="25" fillId="0" borderId="0" xfId="2" applyNumberFormat="1" applyFont="1" applyFill="1" applyBorder="1" applyAlignment="1">
      <alignment horizontal="right" wrapText="1"/>
    </xf>
    <xf numFmtId="4" fontId="25" fillId="0" borderId="55" xfId="1" applyNumberFormat="1" applyFont="1" applyFill="1" applyBorder="1" applyAlignment="1"/>
    <xf numFmtId="0" fontId="23" fillId="0" borderId="19" xfId="0" applyNumberFormat="1" applyFont="1" applyFill="1" applyBorder="1" applyAlignment="1">
      <alignment horizontal="center" vertical="center"/>
    </xf>
    <xf numFmtId="0" fontId="23" fillId="0" borderId="30" xfId="0" applyNumberFormat="1" applyFont="1" applyFill="1" applyBorder="1" applyAlignment="1">
      <alignment horizontal="center" vertical="center"/>
    </xf>
    <xf numFmtId="0" fontId="23" fillId="0" borderId="30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" fontId="25" fillId="0" borderId="19" xfId="2" applyNumberFormat="1" applyFont="1" applyFill="1" applyBorder="1" applyAlignment="1">
      <alignment horizontal="right" wrapText="1"/>
    </xf>
    <xf numFmtId="4" fontId="25" fillId="0" borderId="30" xfId="2" applyNumberFormat="1" applyFont="1" applyFill="1" applyBorder="1" applyAlignment="1">
      <alignment horizontal="right" wrapText="1"/>
    </xf>
    <xf numFmtId="4" fontId="25" fillId="0" borderId="30" xfId="1" applyNumberFormat="1" applyFont="1" applyFill="1" applyBorder="1" applyAlignment="1">
      <alignment horizontal="right"/>
    </xf>
    <xf numFmtId="4" fontId="25" fillId="0" borderId="24" xfId="1" applyNumberFormat="1" applyFont="1" applyFill="1" applyBorder="1" applyAlignment="1"/>
    <xf numFmtId="0" fontId="23" fillId="0" borderId="23" xfId="0" applyNumberFormat="1" applyFont="1" applyFill="1" applyBorder="1" applyAlignment="1">
      <alignment vertical="center"/>
    </xf>
    <xf numFmtId="4" fontId="25" fillId="0" borderId="36" xfId="1" applyNumberFormat="1" applyFont="1" applyFill="1" applyBorder="1" applyAlignment="1"/>
    <xf numFmtId="177" fontId="10" fillId="0" borderId="16" xfId="0" applyNumberFormat="1" applyFont="1" applyFill="1" applyBorder="1" applyAlignment="1">
      <alignment horizontal="right" vertical="center"/>
    </xf>
    <xf numFmtId="4" fontId="32" fillId="0" borderId="0" xfId="2" applyNumberFormat="1" applyFont="1" applyFill="1" applyBorder="1" applyAlignment="1">
      <alignment wrapText="1"/>
    </xf>
    <xf numFmtId="0" fontId="27" fillId="0" borderId="23" xfId="0" applyNumberFormat="1" applyFont="1" applyFill="1" applyBorder="1" applyAlignment="1">
      <alignment vertical="center" wrapText="1"/>
    </xf>
    <xf numFmtId="0" fontId="27" fillId="0" borderId="7" xfId="0" applyNumberFormat="1" applyFont="1" applyFill="1" applyBorder="1" applyAlignment="1">
      <alignment horizontal="center" vertical="center" wrapText="1"/>
    </xf>
    <xf numFmtId="182" fontId="10" fillId="0" borderId="15" xfId="0" applyNumberFormat="1" applyFont="1" applyBorder="1" applyProtection="1">
      <alignment vertical="center"/>
      <protection locked="0"/>
    </xf>
    <xf numFmtId="182" fontId="10" fillId="0" borderId="7" xfId="0" applyNumberFormat="1" applyFont="1" applyBorder="1" applyProtection="1">
      <alignment vertical="center"/>
      <protection locked="0"/>
    </xf>
    <xf numFmtId="0" fontId="10" fillId="0" borderId="0" xfId="0" applyNumberFormat="1" applyFont="1" applyFill="1" applyBorder="1" applyAlignment="1">
      <alignment vertical="center"/>
    </xf>
    <xf numFmtId="0" fontId="34" fillId="0" borderId="7" xfId="3" applyFont="1" applyFill="1" applyBorder="1" applyAlignment="1" applyProtection="1">
      <protection locked="0"/>
    </xf>
    <xf numFmtId="0" fontId="34" fillId="0" borderId="2" xfId="5" applyNumberFormat="1" applyFont="1" applyFill="1" applyBorder="1" applyAlignment="1" applyProtection="1">
      <alignment horizontal="center" shrinkToFit="1"/>
      <protection locked="0"/>
    </xf>
    <xf numFmtId="2" fontId="0" fillId="0" borderId="21" xfId="0" applyNumberFormat="1" applyBorder="1" applyAlignment="1"/>
    <xf numFmtId="2" fontId="0" fillId="0" borderId="29" xfId="0" applyNumberFormat="1" applyBorder="1" applyAlignment="1"/>
    <xf numFmtId="2" fontId="0" fillId="0" borderId="25" xfId="0" applyNumberFormat="1" applyBorder="1" applyAlignment="1"/>
    <xf numFmtId="177" fontId="10" fillId="0" borderId="7" xfId="5" applyNumberFormat="1" applyFont="1" applyBorder="1" applyAlignment="1" applyProtection="1">
      <protection locked="0"/>
    </xf>
    <xf numFmtId="0" fontId="0" fillId="0" borderId="0" xfId="0" applyAlignment="1"/>
    <xf numFmtId="0" fontId="33" fillId="0" borderId="7" xfId="7" applyFont="1" applyFill="1" applyBorder="1" applyAlignment="1"/>
    <xf numFmtId="0" fontId="34" fillId="0" borderId="2" xfId="5" applyNumberFormat="1" applyFont="1" applyBorder="1" applyAlignment="1" applyProtection="1">
      <alignment horizontal="center" shrinkToFit="1"/>
      <protection locked="0"/>
    </xf>
    <xf numFmtId="0" fontId="33" fillId="0" borderId="2" xfId="7" applyFont="1" applyBorder="1" applyAlignment="1">
      <alignment horizontal="center" shrinkToFit="1"/>
    </xf>
    <xf numFmtId="0" fontId="34" fillId="0" borderId="2" xfId="0" applyNumberFormat="1" applyFont="1" applyBorder="1" applyAlignment="1" applyProtection="1">
      <alignment horizontal="center" shrinkToFit="1"/>
      <protection locked="0"/>
    </xf>
    <xf numFmtId="0" fontId="34" fillId="11" borderId="2" xfId="5" applyNumberFormat="1" applyFont="1" applyFill="1" applyBorder="1" applyAlignment="1" applyProtection="1">
      <alignment horizontal="center" shrinkToFit="1"/>
      <protection locked="0"/>
    </xf>
    <xf numFmtId="0" fontId="34" fillId="0" borderId="7" xfId="5" applyNumberFormat="1" applyFont="1" applyFill="1" applyBorder="1" applyAlignment="1">
      <alignment horizontal="left" wrapText="1"/>
    </xf>
    <xf numFmtId="0" fontId="34" fillId="0" borderId="2" xfId="5" applyNumberFormat="1" applyFont="1" applyFill="1" applyBorder="1" applyAlignment="1">
      <alignment horizontal="center" shrinkToFit="1"/>
    </xf>
    <xf numFmtId="0" fontId="34" fillId="0" borderId="2" xfId="5" applyNumberFormat="1" applyFont="1" applyBorder="1" applyAlignment="1">
      <alignment horizontal="center" shrinkToFit="1"/>
    </xf>
    <xf numFmtId="0" fontId="9" fillId="0" borderId="61" xfId="3" applyFont="1" applyFill="1" applyBorder="1" applyAlignment="1" applyProtection="1">
      <alignment horizontal="left" shrinkToFit="1"/>
      <protection locked="0"/>
    </xf>
    <xf numFmtId="0" fontId="9" fillId="0" borderId="60" xfId="5" applyNumberFormat="1" applyFont="1" applyBorder="1" applyAlignment="1" applyProtection="1">
      <alignment horizontal="left" wrapText="1"/>
      <protection locked="0"/>
    </xf>
    <xf numFmtId="4" fontId="25" fillId="0" borderId="23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24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4" fontId="25" fillId="0" borderId="36" xfId="2" applyNumberFormat="1" applyFont="1" applyFill="1" applyBorder="1" applyAlignment="1">
      <alignment wrapText="1"/>
    </xf>
    <xf numFmtId="0" fontId="9" fillId="0" borderId="0" xfId="5" applyNumberFormat="1" applyFont="1" applyBorder="1" applyAlignment="1">
      <alignment horizontal="right" wrapText="1"/>
    </xf>
    <xf numFmtId="0" fontId="9" fillId="0" borderId="21" xfId="3" applyFont="1" applyFill="1" applyBorder="1" applyAlignment="1" applyProtection="1">
      <alignment horizontal="left" shrinkToFit="1"/>
      <protection locked="0"/>
    </xf>
    <xf numFmtId="0" fontId="10" fillId="0" borderId="4" xfId="3" applyFont="1" applyBorder="1" applyAlignment="1" applyProtection="1">
      <protection locked="0"/>
    </xf>
    <xf numFmtId="0" fontId="11" fillId="0" borderId="0" xfId="5" applyNumberFormat="1" applyFont="1" applyBorder="1" applyAlignment="1">
      <alignment horizontal="left" wrapText="1"/>
    </xf>
    <xf numFmtId="0" fontId="10" fillId="0" borderId="1" xfId="5" applyFont="1" applyFill="1" applyBorder="1" applyAlignment="1"/>
    <xf numFmtId="0" fontId="11" fillId="0" borderId="0" xfId="5" applyNumberFormat="1" applyFont="1" applyBorder="1" applyAlignment="1">
      <alignment horizontal="left" shrinkToFit="1"/>
    </xf>
    <xf numFmtId="0" fontId="9" fillId="0" borderId="0" xfId="5" applyNumberFormat="1" applyFont="1" applyBorder="1" applyAlignment="1">
      <alignment horizontal="left" wrapText="1"/>
    </xf>
    <xf numFmtId="0" fontId="13" fillId="0" borderId="0" xfId="5" applyNumberFormat="1" applyFont="1" applyBorder="1" applyAlignment="1">
      <alignment horizontal="center" shrinkToFit="1"/>
    </xf>
    <xf numFmtId="0" fontId="10" fillId="0" borderId="1" xfId="5" applyFont="1" applyFill="1" applyBorder="1" applyAlignment="1">
      <alignment horizontal="center" shrinkToFit="1"/>
    </xf>
    <xf numFmtId="0" fontId="9" fillId="0" borderId="8" xfId="5" applyFont="1" applyFill="1" applyBorder="1" applyAlignment="1">
      <alignment horizontal="left"/>
    </xf>
    <xf numFmtId="0" fontId="9" fillId="0" borderId="8" xfId="5" applyFont="1" applyFill="1" applyBorder="1" applyAlignment="1"/>
    <xf numFmtId="0" fontId="11" fillId="0" borderId="2" xfId="5" applyNumberFormat="1" applyFont="1" applyBorder="1" applyAlignment="1">
      <alignment shrinkToFit="1"/>
    </xf>
    <xf numFmtId="0" fontId="11" fillId="0" borderId="3" xfId="5" applyNumberFormat="1" applyFont="1" applyBorder="1" applyAlignment="1">
      <alignment shrinkToFit="1"/>
    </xf>
    <xf numFmtId="0" fontId="9" fillId="0" borderId="4" xfId="5" applyNumberFormat="1" applyFont="1" applyBorder="1" applyAlignment="1" applyProtection="1">
      <alignment horizontal="left" wrapText="1"/>
      <protection locked="0"/>
    </xf>
    <xf numFmtId="0" fontId="34" fillId="0" borderId="7" xfId="5" applyNumberFormat="1" applyFont="1" applyFill="1" applyBorder="1" applyAlignment="1" applyProtection="1">
      <alignment horizontal="center" shrinkToFit="1"/>
      <protection locked="0"/>
    </xf>
    <xf numFmtId="0" fontId="34" fillId="0" borderId="7" xfId="5" applyNumberFormat="1" applyFont="1" applyBorder="1" applyAlignment="1" applyProtection="1">
      <alignment horizontal="center" shrinkToFit="1"/>
      <protection locked="0"/>
    </xf>
    <xf numFmtId="0" fontId="9" fillId="0" borderId="7" xfId="5" applyNumberFormat="1" applyFont="1" applyBorder="1" applyAlignment="1" applyProtection="1">
      <alignment horizontal="center" shrinkToFit="1"/>
      <protection locked="0"/>
    </xf>
    <xf numFmtId="4" fontId="25" fillId="0" borderId="36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4" fontId="25" fillId="0" borderId="23" xfId="2" applyNumberFormat="1" applyFont="1" applyFill="1" applyBorder="1" applyAlignment="1">
      <alignment wrapText="1"/>
    </xf>
    <xf numFmtId="177" fontId="10" fillId="0" borderId="44" xfId="0" applyNumberFormat="1" applyFont="1" applyFill="1" applyBorder="1" applyAlignment="1">
      <alignment vertical="center"/>
    </xf>
    <xf numFmtId="177" fontId="10" fillId="0" borderId="44" xfId="0" applyNumberFormat="1" applyFont="1" applyFill="1" applyBorder="1" applyAlignment="1">
      <alignment horizontal="right" vertical="center"/>
    </xf>
    <xf numFmtId="185" fontId="10" fillId="0" borderId="16" xfId="4" quotePrefix="1" applyNumberFormat="1" applyFont="1" applyBorder="1" applyAlignment="1" applyProtection="1">
      <alignment horizontal="right" vertical="center"/>
      <protection locked="0"/>
    </xf>
    <xf numFmtId="0" fontId="9" fillId="0" borderId="21" xfId="3" applyFont="1" applyFill="1" applyBorder="1" applyAlignment="1" applyProtection="1">
      <alignment horizontal="left" shrinkToFit="1"/>
      <protection locked="0"/>
    </xf>
    <xf numFmtId="4" fontId="25" fillId="0" borderId="23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24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4" fontId="25" fillId="0" borderId="36" xfId="2" applyNumberFormat="1" applyFont="1" applyFill="1" applyBorder="1" applyAlignment="1">
      <alignment wrapText="1"/>
    </xf>
    <xf numFmtId="0" fontId="0" fillId="0" borderId="21" xfId="0" applyFont="1" applyFill="1" applyBorder="1" applyAlignment="1">
      <alignment shrinkToFit="1"/>
    </xf>
    <xf numFmtId="0" fontId="33" fillId="0" borderId="21" xfId="0" applyFont="1" applyFill="1" applyBorder="1" applyAlignment="1">
      <alignment shrinkToFit="1"/>
    </xf>
    <xf numFmtId="0" fontId="0" fillId="0" borderId="21" xfId="0" applyFill="1" applyBorder="1" applyAlignment="1">
      <alignment shrinkToFit="1"/>
    </xf>
    <xf numFmtId="177" fontId="10" fillId="0" borderId="7" xfId="5" applyNumberFormat="1" applyFont="1" applyFill="1" applyBorder="1" applyAlignment="1" applyProtection="1">
      <protection locked="0"/>
    </xf>
    <xf numFmtId="0" fontId="0" fillId="0" borderId="0" xfId="0" applyFill="1" applyAlignment="1"/>
    <xf numFmtId="0" fontId="9" fillId="0" borderId="3" xfId="5" applyNumberFormat="1" applyFont="1" applyFill="1" applyBorder="1" applyAlignment="1" applyProtection="1">
      <alignment horizontal="center" shrinkToFit="1"/>
      <protection locked="0"/>
    </xf>
    <xf numFmtId="177" fontId="10" fillId="0" borderId="4" xfId="5" applyNumberFormat="1" applyFont="1" applyFill="1" applyBorder="1" applyAlignment="1" applyProtection="1">
      <protection locked="0"/>
    </xf>
    <xf numFmtId="0" fontId="9" fillId="0" borderId="0" xfId="5" applyFont="1" applyFill="1" applyAlignment="1"/>
    <xf numFmtId="0" fontId="9" fillId="0" borderId="21" xfId="3" applyFont="1" applyFill="1" applyBorder="1" applyAlignment="1" applyProtection="1">
      <alignment horizontal="left" shrinkToFit="1"/>
      <protection locked="0"/>
    </xf>
    <xf numFmtId="0" fontId="9" fillId="0" borderId="25" xfId="5" applyNumberFormat="1" applyFont="1" applyBorder="1" applyAlignment="1">
      <alignment horizontal="left" wrapText="1"/>
    </xf>
    <xf numFmtId="0" fontId="13" fillId="3" borderId="21" xfId="5" applyNumberFormat="1" applyFont="1" applyFill="1" applyBorder="1" applyAlignment="1">
      <alignment horizontal="left" shrinkToFit="1"/>
    </xf>
    <xf numFmtId="0" fontId="34" fillId="0" borderId="25" xfId="5" applyNumberFormat="1" applyFont="1" applyFill="1" applyBorder="1" applyAlignment="1" applyProtection="1">
      <alignment horizontal="left" shrinkToFit="1"/>
      <protection locked="0"/>
    </xf>
    <xf numFmtId="0" fontId="0" fillId="0" borderId="25" xfId="0" applyBorder="1" applyAlignment="1">
      <alignment shrinkToFit="1"/>
    </xf>
    <xf numFmtId="0" fontId="33" fillId="0" borderId="21" xfId="7" applyFont="1" applyFill="1" applyBorder="1" applyAlignment="1">
      <alignment shrinkToFit="1"/>
    </xf>
    <xf numFmtId="0" fontId="33" fillId="0" borderId="25" xfId="7" applyFont="1" applyFill="1" applyBorder="1" applyAlignment="1">
      <alignment shrinkToFit="1"/>
    </xf>
    <xf numFmtId="0" fontId="10" fillId="0" borderId="25" xfId="5" applyNumberFormat="1" applyFont="1" applyBorder="1" applyAlignment="1" applyProtection="1">
      <protection locked="0"/>
    </xf>
    <xf numFmtId="0" fontId="13" fillId="6" borderId="21" xfId="5" applyNumberFormat="1" applyFont="1" applyFill="1" applyBorder="1" applyAlignment="1">
      <alignment horizontal="left" shrinkToFit="1"/>
    </xf>
    <xf numFmtId="0" fontId="9" fillId="0" borderId="25" xfId="5" applyNumberFormat="1" applyFont="1" applyFill="1" applyBorder="1" applyAlignment="1" applyProtection="1">
      <alignment horizontal="left" wrapText="1"/>
      <protection locked="0"/>
    </xf>
    <xf numFmtId="0" fontId="9" fillId="0" borderId="25" xfId="5" applyNumberFormat="1" applyFont="1" applyBorder="1" applyAlignment="1" applyProtection="1">
      <alignment horizontal="left" wrapText="1"/>
      <protection locked="0"/>
    </xf>
    <xf numFmtId="0" fontId="21" fillId="5" borderId="21" xfId="5" applyNumberFormat="1" applyFont="1" applyFill="1" applyBorder="1" applyAlignment="1">
      <alignment horizontal="left" shrinkToFit="1"/>
    </xf>
    <xf numFmtId="0" fontId="14" fillId="7" borderId="21" xfId="5" applyNumberFormat="1" applyFont="1" applyFill="1" applyBorder="1" applyAlignment="1">
      <alignment horizontal="left" shrinkToFit="1"/>
    </xf>
    <xf numFmtId="0" fontId="14" fillId="8" borderId="21" xfId="5" applyNumberFormat="1" applyFont="1" applyFill="1" applyBorder="1" applyAlignment="1">
      <alignment horizontal="left" shrinkToFit="1"/>
    </xf>
    <xf numFmtId="0" fontId="0" fillId="0" borderId="25" xfId="0" applyFont="1" applyFill="1" applyBorder="1" applyAlignment="1">
      <alignment shrinkToFit="1"/>
    </xf>
    <xf numFmtId="0" fontId="10" fillId="0" borderId="25" xfId="3" applyFont="1" applyBorder="1" applyAlignment="1" applyProtection="1">
      <protection locked="0"/>
    </xf>
    <xf numFmtId="0" fontId="9" fillId="0" borderId="25" xfId="5" applyFont="1" applyFill="1" applyBorder="1" applyAlignment="1">
      <alignment wrapText="1"/>
    </xf>
    <xf numFmtId="0" fontId="13" fillId="9" borderId="26" xfId="5" applyNumberFormat="1" applyFont="1" applyFill="1" applyBorder="1" applyAlignment="1">
      <alignment horizontal="left" shrinkToFit="1"/>
    </xf>
    <xf numFmtId="0" fontId="34" fillId="0" borderId="25" xfId="0" applyNumberFormat="1" applyFont="1" applyFill="1" applyBorder="1" applyAlignment="1" applyProtection="1">
      <alignment horizontal="left" shrinkToFit="1"/>
      <protection locked="0"/>
    </xf>
    <xf numFmtId="0" fontId="33" fillId="12" borderId="21" xfId="0" applyFont="1" applyFill="1" applyBorder="1" applyAlignment="1">
      <alignment shrinkToFit="1"/>
    </xf>
    <xf numFmtId="0" fontId="34" fillId="12" borderId="25" xfId="5" applyNumberFormat="1" applyFont="1" applyFill="1" applyBorder="1" applyAlignment="1" applyProtection="1">
      <alignment horizontal="left" shrinkToFit="1"/>
      <protection locked="0"/>
    </xf>
    <xf numFmtId="0" fontId="14" fillId="8" borderId="21" xfId="5" applyNumberFormat="1" applyFont="1" applyFill="1" applyBorder="1" applyAlignment="1">
      <alignment shrinkToFit="1"/>
    </xf>
    <xf numFmtId="0" fontId="14" fillId="8" borderId="25" xfId="5" applyNumberFormat="1" applyFont="1" applyFill="1" applyBorder="1" applyAlignment="1">
      <alignment shrinkToFit="1"/>
    </xf>
    <xf numFmtId="0" fontId="13" fillId="9" borderId="26" xfId="5" applyNumberFormat="1" applyFont="1" applyFill="1" applyBorder="1" applyAlignment="1">
      <alignment horizontal="left"/>
    </xf>
    <xf numFmtId="0" fontId="34" fillId="0" borderId="25" xfId="5" applyNumberFormat="1" applyFont="1" applyFill="1" applyBorder="1" applyAlignment="1">
      <alignment horizontal="left" shrinkToFit="1"/>
    </xf>
    <xf numFmtId="0" fontId="35" fillId="0" borderId="0" xfId="0" applyNumberFormat="1" applyFont="1" applyFill="1" applyAlignment="1">
      <alignment vertical="center"/>
    </xf>
    <xf numFmtId="0" fontId="9" fillId="0" borderId="62" xfId="5" applyNumberFormat="1" applyFont="1" applyBorder="1" applyAlignment="1">
      <alignment horizontal="center" shrinkToFit="1"/>
    </xf>
    <xf numFmtId="0" fontId="9" fillId="0" borderId="63" xfId="5" applyNumberFormat="1" applyFont="1" applyBorder="1" applyAlignment="1">
      <alignment horizontal="right" wrapText="1"/>
    </xf>
    <xf numFmtId="0" fontId="9" fillId="0" borderId="64" xfId="5" applyNumberFormat="1" applyFont="1" applyBorder="1" applyAlignment="1">
      <alignment horizontal="right" wrapText="1"/>
    </xf>
    <xf numFmtId="0" fontId="9" fillId="11" borderId="62" xfId="5" applyNumberFormat="1" applyFont="1" applyFill="1" applyBorder="1" applyAlignment="1" applyProtection="1">
      <alignment horizontal="center" shrinkToFit="1"/>
      <protection locked="0"/>
    </xf>
    <xf numFmtId="2" fontId="0" fillId="0" borderId="63" xfId="0" applyNumberFormat="1" applyBorder="1" applyAlignment="1"/>
    <xf numFmtId="2" fontId="0" fillId="0" borderId="64" xfId="0" applyNumberFormat="1" applyFill="1" applyBorder="1" applyAlignment="1"/>
    <xf numFmtId="0" fontId="9" fillId="0" borderId="62" xfId="5" applyNumberFormat="1" applyFont="1" applyBorder="1" applyAlignment="1" applyProtection="1">
      <alignment horizontal="center" shrinkToFit="1"/>
      <protection locked="0"/>
    </xf>
    <xf numFmtId="0" fontId="10" fillId="0" borderId="63" xfId="5" applyFont="1" applyBorder="1" applyAlignment="1"/>
    <xf numFmtId="0" fontId="10" fillId="0" borderId="64" xfId="5" applyFont="1" applyBorder="1" applyAlignment="1"/>
    <xf numFmtId="4" fontId="25" fillId="0" borderId="36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4" fontId="25" fillId="0" borderId="23" xfId="2" applyNumberFormat="1" applyFont="1" applyFill="1" applyBorder="1" applyAlignment="1">
      <alignment wrapText="1"/>
    </xf>
    <xf numFmtId="4" fontId="25" fillId="0" borderId="24" xfId="2" applyNumberFormat="1" applyFont="1" applyFill="1" applyBorder="1" applyAlignment="1">
      <alignment wrapText="1"/>
    </xf>
    <xf numFmtId="0" fontId="23" fillId="0" borderId="4" xfId="0" applyNumberFormat="1" applyFont="1" applyFill="1" applyBorder="1" applyAlignment="1">
      <alignment vertical="center"/>
    </xf>
    <xf numFmtId="0" fontId="27" fillId="0" borderId="25" xfId="0" applyNumberFormat="1" applyFont="1" applyFill="1" applyBorder="1" applyAlignment="1">
      <alignment vertical="center" wrapText="1"/>
    </xf>
    <xf numFmtId="178" fontId="18" fillId="0" borderId="32" xfId="5" applyNumberFormat="1" applyFont="1" applyBorder="1" applyAlignment="1"/>
    <xf numFmtId="179" fontId="10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0" fillId="0" borderId="8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4" fontId="25" fillId="0" borderId="23" xfId="2" applyNumberFormat="1" applyFont="1" applyFill="1" applyBorder="1" applyAlignment="1">
      <alignment wrapText="1"/>
    </xf>
    <xf numFmtId="4" fontId="25" fillId="0" borderId="4" xfId="2" applyNumberFormat="1" applyFont="1" applyFill="1" applyBorder="1" applyAlignment="1">
      <alignment wrapText="1"/>
    </xf>
    <xf numFmtId="4" fontId="25" fillId="0" borderId="2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wrapText="1"/>
    </xf>
    <xf numFmtId="4" fontId="25" fillId="0" borderId="11" xfId="2" applyNumberFormat="1" applyFont="1" applyFill="1" applyBorder="1" applyAlignment="1">
      <alignment wrapText="1"/>
    </xf>
    <xf numFmtId="4" fontId="25" fillId="0" borderId="44" xfId="2" applyNumberFormat="1" applyFont="1" applyFill="1" applyBorder="1" applyAlignment="1">
      <alignment wrapText="1"/>
    </xf>
    <xf numFmtId="4" fontId="25" fillId="0" borderId="24" xfId="2" applyNumberFormat="1" applyFont="1" applyFill="1" applyBorder="1" applyAlignment="1">
      <alignment wrapText="1"/>
    </xf>
    <xf numFmtId="4" fontId="25" fillId="0" borderId="6" xfId="2" applyNumberFormat="1" applyFont="1" applyFill="1" applyBorder="1" applyAlignment="1">
      <alignment wrapText="1"/>
    </xf>
    <xf numFmtId="4" fontId="25" fillId="0" borderId="5" xfId="2" applyNumberFormat="1" applyFont="1" applyFill="1" applyBorder="1" applyAlignment="1">
      <alignment wrapText="1"/>
    </xf>
    <xf numFmtId="4" fontId="25" fillId="0" borderId="55" xfId="2" applyNumberFormat="1" applyFont="1" applyFill="1" applyBorder="1" applyAlignment="1">
      <alignment horizontal="right" wrapText="1"/>
    </xf>
    <xf numFmtId="4" fontId="25" fillId="0" borderId="11" xfId="2" applyNumberFormat="1" applyFont="1" applyFill="1" applyBorder="1" applyAlignment="1">
      <alignment horizontal="right" wrapText="1"/>
    </xf>
    <xf numFmtId="4" fontId="25" fillId="0" borderId="36" xfId="2" applyNumberFormat="1" applyFont="1" applyFill="1" applyBorder="1" applyAlignment="1">
      <alignment wrapText="1"/>
    </xf>
    <xf numFmtId="4" fontId="25" fillId="0" borderId="9" xfId="2" applyNumberFormat="1" applyFont="1" applyFill="1" applyBorder="1" applyAlignment="1">
      <alignment wrapText="1"/>
    </xf>
    <xf numFmtId="4" fontId="25" fillId="0" borderId="10" xfId="2" applyNumberFormat="1" applyFont="1" applyFill="1" applyBorder="1" applyAlignment="1">
      <alignment wrapText="1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3" fillId="0" borderId="23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0" fontId="23" fillId="0" borderId="49" xfId="0" applyNumberFormat="1" applyFont="1" applyFill="1" applyBorder="1" applyAlignment="1">
      <alignment horizontal="center" vertical="center"/>
    </xf>
    <xf numFmtId="0" fontId="23" fillId="0" borderId="50" xfId="0" applyNumberFormat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179" fontId="20" fillId="0" borderId="0" xfId="0" applyNumberFormat="1" applyFont="1" applyFill="1" applyAlignment="1">
      <alignment horizontal="center" vertical="center"/>
    </xf>
    <xf numFmtId="0" fontId="13" fillId="3" borderId="2" xfId="5" applyNumberFormat="1" applyFont="1" applyFill="1" applyBorder="1" applyAlignment="1">
      <alignment shrinkToFit="1"/>
    </xf>
    <xf numFmtId="0" fontId="13" fillId="3" borderId="4" xfId="5" applyNumberFormat="1" applyFont="1" applyFill="1" applyBorder="1" applyAlignment="1">
      <alignment shrinkToFit="1"/>
    </xf>
    <xf numFmtId="0" fontId="13" fillId="2" borderId="22" xfId="5" applyNumberFormat="1" applyFont="1" applyFill="1" applyBorder="1" applyAlignment="1">
      <alignment horizontal="center" vertical="center" shrinkToFit="1"/>
    </xf>
    <xf numFmtId="0" fontId="13" fillId="2" borderId="19" xfId="5" applyNumberFormat="1" applyFont="1" applyFill="1" applyBorder="1" applyAlignment="1">
      <alignment horizontal="center" vertical="center" shrinkToFit="1"/>
    </xf>
    <xf numFmtId="0" fontId="13" fillId="2" borderId="28" xfId="5" applyNumberFormat="1" applyFont="1" applyFill="1" applyBorder="1" applyAlignment="1">
      <alignment horizontal="center" vertical="center"/>
    </xf>
    <xf numFmtId="0" fontId="13" fillId="2" borderId="26" xfId="5" applyNumberFormat="1" applyFont="1" applyFill="1" applyBorder="1" applyAlignment="1">
      <alignment horizontal="center" vertical="center"/>
    </xf>
    <xf numFmtId="0" fontId="13" fillId="2" borderId="15" xfId="5" applyNumberFormat="1" applyFont="1" applyFill="1" applyBorder="1" applyAlignment="1">
      <alignment horizontal="center" vertical="center"/>
    </xf>
    <xf numFmtId="0" fontId="13" fillId="2" borderId="17" xfId="5" applyNumberFormat="1" applyFont="1" applyFill="1" applyBorder="1" applyAlignment="1">
      <alignment horizontal="center" vertical="center"/>
    </xf>
    <xf numFmtId="0" fontId="13" fillId="2" borderId="15" xfId="5" applyNumberFormat="1" applyFont="1" applyFill="1" applyBorder="1" applyAlignment="1">
      <alignment horizontal="center" vertical="center" shrinkToFit="1"/>
    </xf>
    <xf numFmtId="0" fontId="13" fillId="2" borderId="5" xfId="5" applyNumberFormat="1" applyFont="1" applyFill="1" applyBorder="1" applyAlignment="1">
      <alignment horizontal="center" vertical="center" shrinkToFit="1"/>
    </xf>
    <xf numFmtId="0" fontId="14" fillId="2" borderId="2" xfId="0" applyNumberFormat="1" applyFont="1" applyFill="1" applyBorder="1" applyAlignment="1">
      <alignment horizontal="center"/>
    </xf>
    <xf numFmtId="0" fontId="14" fillId="2" borderId="3" xfId="0" applyNumberFormat="1" applyFont="1" applyFill="1" applyBorder="1" applyAlignment="1">
      <alignment horizontal="center"/>
    </xf>
    <xf numFmtId="0" fontId="14" fillId="2" borderId="4" xfId="0" applyNumberFormat="1" applyFont="1" applyFill="1" applyBorder="1" applyAlignment="1">
      <alignment horizontal="center"/>
    </xf>
    <xf numFmtId="0" fontId="14" fillId="9" borderId="21" xfId="5" applyNumberFormat="1" applyFont="1" applyFill="1" applyBorder="1" applyAlignment="1">
      <alignment shrinkToFit="1"/>
    </xf>
    <xf numFmtId="0" fontId="14" fillId="9" borderId="25" xfId="5" applyNumberFormat="1" applyFont="1" applyFill="1" applyBorder="1" applyAlignment="1">
      <alignment shrinkToFit="1"/>
    </xf>
    <xf numFmtId="0" fontId="14" fillId="8" borderId="21" xfId="5" applyNumberFormat="1" applyFont="1" applyFill="1" applyBorder="1" applyAlignment="1">
      <alignment shrinkToFit="1"/>
    </xf>
    <xf numFmtId="0" fontId="14" fillId="8" borderId="25" xfId="5" applyNumberFormat="1" applyFont="1" applyFill="1" applyBorder="1" applyAlignment="1">
      <alignment shrinkToFit="1"/>
    </xf>
    <xf numFmtId="0" fontId="11" fillId="0" borderId="2" xfId="5" applyNumberFormat="1" applyFont="1" applyBorder="1" applyAlignment="1">
      <alignment shrinkToFit="1"/>
    </xf>
    <xf numFmtId="0" fontId="11" fillId="0" borderId="3" xfId="5" applyNumberFormat="1" applyFont="1" applyBorder="1" applyAlignment="1">
      <alignment shrinkToFit="1"/>
    </xf>
    <xf numFmtId="0" fontId="11" fillId="0" borderId="0" xfId="5" applyNumberFormat="1" applyFont="1" applyBorder="1" applyAlignment="1">
      <alignment horizontal="left" wrapText="1"/>
    </xf>
    <xf numFmtId="0" fontId="10" fillId="0" borderId="1" xfId="5" applyFont="1" applyFill="1" applyBorder="1" applyAlignment="1"/>
    <xf numFmtId="0" fontId="11" fillId="0" borderId="0" xfId="5" applyNumberFormat="1" applyFont="1" applyBorder="1" applyAlignment="1">
      <alignment horizontal="left" shrinkToFit="1"/>
    </xf>
    <xf numFmtId="0" fontId="9" fillId="0" borderId="0" xfId="5" applyNumberFormat="1" applyFont="1" applyBorder="1" applyAlignment="1">
      <alignment horizontal="left" wrapText="1"/>
    </xf>
    <xf numFmtId="0" fontId="13" fillId="0" borderId="0" xfId="5" applyNumberFormat="1" applyFont="1" applyBorder="1" applyAlignment="1">
      <alignment horizontal="center" shrinkToFit="1"/>
    </xf>
    <xf numFmtId="0" fontId="10" fillId="0" borderId="1" xfId="5" applyFont="1" applyFill="1" applyBorder="1" applyAlignment="1">
      <alignment horizontal="center" shrinkToFit="1"/>
    </xf>
    <xf numFmtId="0" fontId="9" fillId="0" borderId="0" xfId="5" applyNumberFormat="1" applyFont="1" applyBorder="1" applyAlignment="1">
      <alignment horizontal="right" wrapText="1"/>
    </xf>
    <xf numFmtId="0" fontId="9" fillId="0" borderId="8" xfId="5" applyFont="1" applyFill="1" applyBorder="1" applyAlignment="1">
      <alignment horizontal="left"/>
    </xf>
    <xf numFmtId="0" fontId="9" fillId="0" borderId="8" xfId="5" applyFont="1" applyFill="1" applyBorder="1" applyAlignment="1"/>
    <xf numFmtId="0" fontId="9" fillId="0" borderId="21" xfId="3" applyFont="1" applyFill="1" applyBorder="1" applyAlignment="1" applyProtection="1">
      <alignment horizontal="left" shrinkToFit="1"/>
      <protection locked="0"/>
    </xf>
    <xf numFmtId="0" fontId="10" fillId="0" borderId="4" xfId="3" applyFont="1" applyBorder="1" applyAlignment="1" applyProtection="1">
      <protection locked="0"/>
    </xf>
    <xf numFmtId="0" fontId="9" fillId="0" borderId="4" xfId="5" applyNumberFormat="1" applyFont="1" applyBorder="1" applyAlignment="1" applyProtection="1">
      <alignment horizontal="left" wrapText="1"/>
      <protection locked="0"/>
    </xf>
    <xf numFmtId="0" fontId="11" fillId="0" borderId="2" xfId="5" applyFont="1" applyFill="1" applyBorder="1" applyAlignment="1">
      <alignment horizontal="left"/>
    </xf>
    <xf numFmtId="0" fontId="10" fillId="0" borderId="3" xfId="3" applyFont="1" applyBorder="1" applyProtection="1">
      <protection locked="0"/>
    </xf>
    <xf numFmtId="0" fontId="9" fillId="0" borderId="33" xfId="5" applyFont="1" applyFill="1" applyBorder="1" applyAlignment="1">
      <alignment horizontal="left"/>
    </xf>
    <xf numFmtId="0" fontId="10" fillId="0" borderId="31" xfId="3" applyFont="1" applyBorder="1" applyProtection="1">
      <protection locked="0"/>
    </xf>
  </cellXfs>
  <cellStyles count="12">
    <cellStyle name="Standaard 2" xfId="1"/>
    <cellStyle name="Standaard_Blad1" xfId="2"/>
    <cellStyle name="桁区切り" xfId="4" builtinId="6"/>
    <cellStyle name="標準" xfId="0" builtinId="0"/>
    <cellStyle name="標準 2" xfId="5"/>
    <cellStyle name="標準 3" xfId="6"/>
    <cellStyle name="標準 4" xfId="7"/>
    <cellStyle name="標準 4 2" xfId="9"/>
    <cellStyle name="標準 4 3" xfId="11"/>
    <cellStyle name="標準 5" xfId="8"/>
    <cellStyle name="標準 6" xfId="10"/>
    <cellStyle name="標準_2007年産オランダ産百合栽培面積（英語バージョン）" xfId="3"/>
  </cellStyles>
  <dxfs count="0"/>
  <tableStyles count="0" defaultTableStyle="TableStyleMedium2" defaultPivotStyle="PivotStyleLight16"/>
  <colors>
    <mruColors>
      <color rgb="FFCCFFCC"/>
      <color rgb="FFFFCCFF"/>
      <color rgb="FFFF99CC"/>
      <color rgb="FF0000FF"/>
      <color rgb="FFFFFFCC"/>
      <color rgb="FF66FFFF"/>
      <color rgb="FFCCFFFF"/>
      <color rgb="FFC0C0C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Q99"/>
  <sheetViews>
    <sheetView tabSelected="1" zoomScaleNormal="100" workbookViewId="0">
      <selection sqref="A1:B1"/>
    </sheetView>
  </sheetViews>
  <sheetFormatPr defaultRowHeight="13.5"/>
  <cols>
    <col min="1" max="1" width="14.625" style="47" customWidth="1"/>
    <col min="2" max="8" width="11.375" style="47" customWidth="1"/>
    <col min="9" max="9" width="7.125" style="47" customWidth="1"/>
    <col min="10" max="16" width="9.125" style="47" customWidth="1"/>
    <col min="17" max="17" width="4.75" style="47" customWidth="1"/>
    <col min="18" max="16384" width="9" style="1"/>
  </cols>
  <sheetData>
    <row r="1" spans="1:17" ht="18" customHeight="1">
      <c r="A1" s="433">
        <v>44029</v>
      </c>
      <c r="B1" s="433"/>
      <c r="C1" s="415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8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1.95" customHeight="1">
      <c r="A3" s="434" t="s">
        <v>716</v>
      </c>
      <c r="B3" s="434"/>
      <c r="C3" s="434"/>
      <c r="D3" s="434"/>
      <c r="E3" s="434"/>
      <c r="F3" s="434"/>
      <c r="G3" s="434"/>
      <c r="H3" s="434"/>
      <c r="I3" s="11"/>
      <c r="J3" s="11"/>
      <c r="K3" s="11"/>
      <c r="L3" s="11"/>
      <c r="M3" s="11"/>
      <c r="N3" s="11"/>
      <c r="O3" s="11"/>
      <c r="P3" s="11"/>
      <c r="Q3" s="11"/>
    </row>
    <row r="4" spans="1:17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6" customFormat="1" ht="18" customHeight="1">
      <c r="A5" s="12" t="s">
        <v>96</v>
      </c>
      <c r="B5" s="13">
        <v>1991</v>
      </c>
      <c r="C5" s="13">
        <v>1992</v>
      </c>
      <c r="D5" s="13">
        <v>1993</v>
      </c>
      <c r="E5" s="13">
        <v>1994</v>
      </c>
      <c r="F5" s="13">
        <v>1995</v>
      </c>
      <c r="G5" s="13">
        <v>1996</v>
      </c>
      <c r="H5" s="13">
        <v>1997</v>
      </c>
      <c r="I5" s="14"/>
      <c r="J5" s="15"/>
      <c r="K5" s="15"/>
      <c r="L5" s="15"/>
      <c r="M5" s="15"/>
      <c r="N5" s="15"/>
      <c r="O5" s="15"/>
      <c r="P5" s="243"/>
      <c r="Q5" s="243"/>
    </row>
    <row r="6" spans="1:17" s="16" customFormat="1" ht="18" customHeight="1">
      <c r="A6" s="17" t="s">
        <v>97</v>
      </c>
      <c r="B6" s="18">
        <v>2153.7600000000002</v>
      </c>
      <c r="C6" s="18">
        <v>2361.6799999999998</v>
      </c>
      <c r="D6" s="18">
        <v>2469.1999999999998</v>
      </c>
      <c r="E6" s="18">
        <v>2658.72</v>
      </c>
      <c r="F6" s="18">
        <v>3015.57</v>
      </c>
      <c r="G6" s="18">
        <v>3069.36</v>
      </c>
      <c r="H6" s="18">
        <v>3095.42</v>
      </c>
      <c r="I6" s="19"/>
      <c r="J6" s="20"/>
      <c r="K6" s="20"/>
      <c r="L6" s="20"/>
      <c r="M6" s="20"/>
      <c r="N6" s="20"/>
      <c r="O6" s="20"/>
      <c r="P6" s="20"/>
      <c r="Q6" s="21"/>
    </row>
    <row r="7" spans="1:17" s="16" customFormat="1" ht="18" customHeight="1">
      <c r="A7" s="22" t="s">
        <v>98</v>
      </c>
      <c r="B7" s="23">
        <v>380.54</v>
      </c>
      <c r="C7" s="23">
        <v>342.25</v>
      </c>
      <c r="D7" s="23">
        <v>419.6</v>
      </c>
      <c r="E7" s="23">
        <v>431.75</v>
      </c>
      <c r="F7" s="23">
        <v>495.32</v>
      </c>
      <c r="G7" s="23">
        <v>506.22</v>
      </c>
      <c r="H7" s="23">
        <v>478.86</v>
      </c>
      <c r="I7" s="19"/>
      <c r="J7" s="20"/>
      <c r="K7" s="20"/>
      <c r="L7" s="20"/>
      <c r="M7" s="20"/>
      <c r="N7" s="20"/>
      <c r="O7" s="20"/>
      <c r="P7" s="20"/>
      <c r="Q7" s="21"/>
    </row>
    <row r="8" spans="1:17" s="16" customFormat="1" ht="18" customHeight="1">
      <c r="A8" s="24" t="s">
        <v>99</v>
      </c>
      <c r="B8" s="25">
        <v>25.6</v>
      </c>
      <c r="C8" s="25">
        <v>27.76</v>
      </c>
      <c r="D8" s="25">
        <v>30.49</v>
      </c>
      <c r="E8" s="25">
        <v>26.11</v>
      </c>
      <c r="F8" s="25">
        <v>28.4</v>
      </c>
      <c r="G8" s="25">
        <v>27.43</v>
      </c>
      <c r="H8" s="25">
        <v>26.63</v>
      </c>
      <c r="I8" s="19"/>
      <c r="J8" s="20"/>
      <c r="K8" s="20"/>
      <c r="L8" s="20"/>
      <c r="M8" s="20"/>
      <c r="N8" s="20"/>
      <c r="O8" s="20"/>
      <c r="P8" s="20"/>
      <c r="Q8" s="21"/>
    </row>
    <row r="9" spans="1:17" s="16" customFormat="1" ht="18" customHeight="1">
      <c r="A9" s="24" t="s">
        <v>100</v>
      </c>
      <c r="B9" s="26">
        <f t="shared" ref="B9:H9" si="0">SUM(B6:B8)</f>
        <v>2559.9</v>
      </c>
      <c r="C9" s="26">
        <f t="shared" si="0"/>
        <v>2731.69</v>
      </c>
      <c r="D9" s="26">
        <f t="shared" si="0"/>
        <v>2919.2899999999995</v>
      </c>
      <c r="E9" s="26">
        <f t="shared" si="0"/>
        <v>3116.58</v>
      </c>
      <c r="F9" s="26">
        <f t="shared" si="0"/>
        <v>3539.2900000000004</v>
      </c>
      <c r="G9" s="26">
        <f t="shared" si="0"/>
        <v>3603.0099999999998</v>
      </c>
      <c r="H9" s="26">
        <f t="shared" si="0"/>
        <v>3600.9100000000003</v>
      </c>
      <c r="I9" s="19"/>
      <c r="J9" s="20"/>
      <c r="K9" s="20"/>
      <c r="L9" s="20"/>
      <c r="M9" s="20"/>
      <c r="N9" s="20"/>
      <c r="O9" s="20"/>
      <c r="P9" s="20"/>
      <c r="Q9" s="21"/>
    </row>
    <row r="10" spans="1:17" s="16" customFormat="1" ht="18" customHeight="1">
      <c r="A10" s="242"/>
      <c r="B10" s="242"/>
      <c r="C10" s="242"/>
      <c r="D10" s="242"/>
      <c r="E10" s="242"/>
      <c r="F10" s="242"/>
      <c r="G10" s="242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8" customHeight="1">
      <c r="A12" s="12" t="s">
        <v>96</v>
      </c>
      <c r="B12" s="13">
        <v>1998</v>
      </c>
      <c r="C12" s="13">
        <v>1999</v>
      </c>
      <c r="D12" s="13">
        <v>2000</v>
      </c>
      <c r="E12" s="13">
        <v>2001</v>
      </c>
      <c r="F12" s="13">
        <v>2002</v>
      </c>
      <c r="G12" s="13">
        <v>2003</v>
      </c>
      <c r="H12" s="13">
        <v>2004</v>
      </c>
      <c r="I12" s="27"/>
      <c r="J12" s="11"/>
      <c r="K12" s="11"/>
      <c r="L12" s="11"/>
      <c r="M12" s="11"/>
      <c r="N12" s="11"/>
      <c r="O12" s="11"/>
      <c r="P12" s="11"/>
      <c r="Q12" s="11"/>
    </row>
    <row r="13" spans="1:17" ht="18" customHeight="1">
      <c r="A13" s="17" t="s">
        <v>97</v>
      </c>
      <c r="B13" s="18">
        <v>3420.15</v>
      </c>
      <c r="C13" s="18">
        <v>3599.15</v>
      </c>
      <c r="D13" s="18">
        <v>3794</v>
      </c>
      <c r="E13" s="18">
        <v>3641.94</v>
      </c>
      <c r="F13" s="18">
        <v>3785.29</v>
      </c>
      <c r="G13" s="28">
        <v>3681</v>
      </c>
      <c r="H13" s="29">
        <v>3211.64</v>
      </c>
      <c r="I13" s="27"/>
      <c r="J13" s="11"/>
      <c r="K13" s="11"/>
      <c r="L13" s="11"/>
      <c r="M13" s="11"/>
      <c r="N13" s="11"/>
      <c r="O13" s="11"/>
      <c r="P13" s="11"/>
      <c r="Q13" s="11"/>
    </row>
    <row r="14" spans="1:17" ht="18" customHeight="1">
      <c r="A14" s="22" t="s">
        <v>98</v>
      </c>
      <c r="B14" s="23">
        <v>480.19</v>
      </c>
      <c r="C14" s="23">
        <v>576.28</v>
      </c>
      <c r="D14" s="23">
        <v>700</v>
      </c>
      <c r="E14" s="23">
        <v>668.93</v>
      </c>
      <c r="F14" s="23">
        <v>626.36</v>
      </c>
      <c r="G14" s="30">
        <v>613</v>
      </c>
      <c r="H14" s="31">
        <v>492.17</v>
      </c>
      <c r="I14" s="27"/>
      <c r="J14" s="11"/>
      <c r="K14" s="11"/>
      <c r="L14" s="11"/>
      <c r="M14" s="11"/>
      <c r="N14" s="11"/>
      <c r="O14" s="11"/>
      <c r="P14" s="11"/>
      <c r="Q14" s="11"/>
    </row>
    <row r="15" spans="1:17" ht="18" customHeight="1">
      <c r="A15" s="24" t="s">
        <v>99</v>
      </c>
      <c r="B15" s="25">
        <v>26.53</v>
      </c>
      <c r="C15" s="25">
        <v>28.55</v>
      </c>
      <c r="D15" s="25">
        <v>26.3</v>
      </c>
      <c r="E15" s="25">
        <v>23.41</v>
      </c>
      <c r="F15" s="25">
        <v>18.09</v>
      </c>
      <c r="G15" s="32">
        <v>16</v>
      </c>
      <c r="H15" s="33">
        <v>10.58</v>
      </c>
      <c r="I15" s="27"/>
      <c r="J15" s="11"/>
      <c r="K15" s="11"/>
      <c r="L15" s="11"/>
      <c r="M15" s="11"/>
      <c r="N15" s="11"/>
      <c r="O15" s="11"/>
      <c r="P15" s="11"/>
      <c r="Q15" s="11"/>
    </row>
    <row r="16" spans="1:17" ht="18" customHeight="1">
      <c r="A16" s="24" t="s">
        <v>100</v>
      </c>
      <c r="B16" s="26">
        <f t="shared" ref="B16:H16" si="1">SUM(B13:B15)</f>
        <v>3926.8700000000003</v>
      </c>
      <c r="C16" s="26">
        <f t="shared" si="1"/>
        <v>4203.9800000000005</v>
      </c>
      <c r="D16" s="26">
        <f t="shared" si="1"/>
        <v>4520.3</v>
      </c>
      <c r="E16" s="26">
        <f t="shared" si="1"/>
        <v>4334.28</v>
      </c>
      <c r="F16" s="26">
        <f t="shared" si="1"/>
        <v>4429.74</v>
      </c>
      <c r="G16" s="34">
        <f t="shared" si="1"/>
        <v>4310</v>
      </c>
      <c r="H16" s="35">
        <f t="shared" si="1"/>
        <v>3714.39</v>
      </c>
      <c r="I16" s="27"/>
      <c r="J16" s="11"/>
      <c r="K16" s="11"/>
      <c r="L16" s="11"/>
      <c r="M16" s="11"/>
      <c r="N16" s="11"/>
      <c r="O16" s="11"/>
      <c r="P16" s="11"/>
      <c r="Q16" s="11"/>
    </row>
    <row r="17" spans="1:17" ht="18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8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8" customHeight="1">
      <c r="A19" s="12" t="s">
        <v>96</v>
      </c>
      <c r="B19" s="36">
        <v>2005</v>
      </c>
      <c r="C19" s="37">
        <v>2006</v>
      </c>
      <c r="D19" s="37">
        <v>2007</v>
      </c>
      <c r="E19" s="245">
        <v>2008</v>
      </c>
      <c r="F19" s="38">
        <v>2009</v>
      </c>
      <c r="G19" s="46">
        <v>2010</v>
      </c>
      <c r="H19" s="46">
        <v>2011</v>
      </c>
      <c r="J19" s="11"/>
      <c r="K19" s="11"/>
      <c r="L19" s="11"/>
      <c r="M19" s="11"/>
      <c r="N19" s="11"/>
      <c r="O19" s="11"/>
      <c r="P19" s="11"/>
      <c r="Q19" s="11"/>
    </row>
    <row r="20" spans="1:17" ht="18" customHeight="1">
      <c r="A20" s="17" t="s">
        <v>97</v>
      </c>
      <c r="B20" s="39">
        <v>3293.3</v>
      </c>
      <c r="C20" s="31">
        <v>3603.56</v>
      </c>
      <c r="D20" s="31">
        <v>3696</v>
      </c>
      <c r="E20" s="246">
        <v>3357</v>
      </c>
      <c r="F20" s="115">
        <v>2974</v>
      </c>
      <c r="G20" s="40">
        <v>3248</v>
      </c>
      <c r="H20" s="89">
        <v>3613.72</v>
      </c>
      <c r="J20" s="11"/>
      <c r="K20" s="11"/>
      <c r="L20" s="11"/>
      <c r="M20" s="11"/>
      <c r="N20" s="11"/>
      <c r="O20" s="11"/>
      <c r="P20" s="11"/>
      <c r="Q20" s="11"/>
    </row>
    <row r="21" spans="1:17" ht="18" customHeight="1">
      <c r="A21" s="22" t="s">
        <v>101</v>
      </c>
      <c r="B21" s="41">
        <v>542.87</v>
      </c>
      <c r="C21" s="41">
        <v>568.82000000000005</v>
      </c>
      <c r="D21" s="31">
        <v>531</v>
      </c>
      <c r="E21" s="246">
        <v>511</v>
      </c>
      <c r="F21" s="116">
        <v>435.34</v>
      </c>
      <c r="G21" s="40">
        <v>321</v>
      </c>
      <c r="H21" s="89">
        <v>307.73</v>
      </c>
      <c r="J21" s="11"/>
      <c r="K21" s="11"/>
      <c r="L21" s="11"/>
      <c r="M21" s="11"/>
      <c r="N21" s="11"/>
      <c r="O21" s="11"/>
      <c r="P21" s="11"/>
      <c r="Q21" s="11"/>
    </row>
    <row r="22" spans="1:17" ht="18" customHeight="1">
      <c r="A22" s="22" t="s">
        <v>103</v>
      </c>
      <c r="B22" s="93" t="s">
        <v>95</v>
      </c>
      <c r="C22" s="93" t="s">
        <v>95</v>
      </c>
      <c r="D22" s="93" t="s">
        <v>95</v>
      </c>
      <c r="E22" s="93" t="s">
        <v>95</v>
      </c>
      <c r="F22" s="104" t="s">
        <v>95</v>
      </c>
      <c r="G22" s="40">
        <v>107</v>
      </c>
      <c r="H22" s="91" t="s">
        <v>138</v>
      </c>
      <c r="J22" s="11"/>
      <c r="K22" s="11"/>
      <c r="L22" s="11"/>
      <c r="M22" s="11"/>
      <c r="N22" s="11"/>
      <c r="O22" s="11"/>
      <c r="P22" s="11"/>
      <c r="Q22" s="11"/>
    </row>
    <row r="23" spans="1:17" ht="18" customHeight="1">
      <c r="A23" s="24" t="s">
        <v>99</v>
      </c>
      <c r="B23" s="42">
        <v>8.18</v>
      </c>
      <c r="C23" s="42">
        <v>7.94</v>
      </c>
      <c r="D23" s="33">
        <v>8</v>
      </c>
      <c r="E23" s="246">
        <v>7</v>
      </c>
      <c r="F23" s="117">
        <v>5.9</v>
      </c>
      <c r="G23" s="40">
        <v>4</v>
      </c>
      <c r="H23" s="89">
        <v>4.1900000000000004</v>
      </c>
      <c r="J23" s="11"/>
      <c r="K23" s="11"/>
      <c r="L23" s="11"/>
      <c r="M23" s="11"/>
      <c r="N23" s="11"/>
      <c r="O23" s="11"/>
      <c r="P23" s="11"/>
      <c r="Q23" s="11"/>
    </row>
    <row r="24" spans="1:17" ht="18" customHeight="1">
      <c r="A24" s="24" t="s">
        <v>100</v>
      </c>
      <c r="B24" s="43">
        <f>SUM(B20:B23)</f>
        <v>3844.35</v>
      </c>
      <c r="C24" s="43">
        <f>SUM(C20:C23)</f>
        <v>4180.32</v>
      </c>
      <c r="D24" s="247">
        <f>SUM(D20:D23)</f>
        <v>4235</v>
      </c>
      <c r="E24" s="248">
        <v>3875</v>
      </c>
      <c r="F24" s="45">
        <f>SUM(F20:F23)</f>
        <v>3415.2400000000002</v>
      </c>
      <c r="G24" s="44">
        <v>3681</v>
      </c>
      <c r="H24" s="90">
        <f>SUM(H20:H23)</f>
        <v>3925.64</v>
      </c>
      <c r="J24" s="11"/>
      <c r="K24" s="11"/>
      <c r="L24" s="11"/>
      <c r="M24" s="11"/>
      <c r="N24" s="11"/>
      <c r="O24" s="11"/>
      <c r="P24" s="11"/>
      <c r="Q24" s="11"/>
    </row>
    <row r="25" spans="1:17" ht="18" customHeight="1">
      <c r="A25" s="243"/>
      <c r="B25" s="243"/>
      <c r="C25" s="243"/>
      <c r="D25" s="243"/>
      <c r="E25" s="243"/>
      <c r="F25" s="243"/>
      <c r="G25" s="243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8" customHeight="1">
      <c r="A26" s="11"/>
      <c r="B26" s="11"/>
      <c r="C26" s="11"/>
      <c r="D26" s="11"/>
      <c r="E26" s="329"/>
      <c r="F26" s="329"/>
      <c r="G26" s="329"/>
      <c r="H26" s="329"/>
      <c r="I26" s="329"/>
      <c r="J26" s="11"/>
      <c r="K26" s="11"/>
      <c r="L26" s="11"/>
      <c r="M26" s="11"/>
      <c r="N26" s="11"/>
      <c r="O26" s="11"/>
      <c r="P26" s="11"/>
      <c r="Q26" s="11"/>
    </row>
    <row r="27" spans="1:17" ht="18" customHeight="1">
      <c r="A27" s="12" t="s">
        <v>96</v>
      </c>
      <c r="B27" s="46">
        <v>2012</v>
      </c>
      <c r="C27" s="245">
        <v>2013</v>
      </c>
      <c r="D27" s="245">
        <v>2014</v>
      </c>
      <c r="E27" s="245">
        <v>2015</v>
      </c>
      <c r="F27" s="245">
        <v>2016</v>
      </c>
      <c r="G27" s="245">
        <v>2017</v>
      </c>
      <c r="H27" s="245">
        <v>2018</v>
      </c>
      <c r="I27" s="329"/>
      <c r="J27" s="11"/>
      <c r="K27" s="11"/>
      <c r="L27" s="11"/>
      <c r="M27" s="11"/>
      <c r="N27" s="11"/>
      <c r="O27" s="11"/>
      <c r="P27" s="11"/>
      <c r="Q27" s="11"/>
    </row>
    <row r="28" spans="1:17" ht="18" customHeight="1">
      <c r="A28" s="17" t="s">
        <v>97</v>
      </c>
      <c r="B28" s="231">
        <v>3562.98</v>
      </c>
      <c r="C28" s="232">
        <v>3382.84</v>
      </c>
      <c r="D28" s="232">
        <v>3174.8</v>
      </c>
      <c r="E28" s="232">
        <v>3249.32</v>
      </c>
      <c r="F28" s="232">
        <v>3174.22</v>
      </c>
      <c r="G28" s="232">
        <v>3308.69</v>
      </c>
      <c r="H28" s="232">
        <v>3117.4699999999993</v>
      </c>
      <c r="I28" s="329"/>
      <c r="J28" s="11"/>
      <c r="K28" s="11"/>
      <c r="L28" s="11"/>
      <c r="M28" s="11"/>
      <c r="N28" s="11"/>
      <c r="O28" s="11"/>
      <c r="P28" s="11"/>
      <c r="Q28" s="11"/>
    </row>
    <row r="29" spans="1:17" ht="18" customHeight="1">
      <c r="A29" s="22" t="s">
        <v>101</v>
      </c>
      <c r="B29" s="232">
        <v>248.82999999999998</v>
      </c>
      <c r="C29" s="232">
        <v>222.63</v>
      </c>
      <c r="D29" s="232">
        <v>231.92</v>
      </c>
      <c r="E29" s="232">
        <v>283.90000000000003</v>
      </c>
      <c r="F29" s="232">
        <v>273.37</v>
      </c>
      <c r="G29" s="232">
        <v>224.04</v>
      </c>
      <c r="H29" s="232">
        <v>210.39</v>
      </c>
      <c r="I29" s="329"/>
      <c r="J29" s="11"/>
      <c r="K29" s="11"/>
      <c r="L29" s="11"/>
      <c r="M29" s="11"/>
      <c r="N29" s="11"/>
      <c r="O29" s="11"/>
      <c r="P29" s="11"/>
      <c r="Q29" s="11"/>
    </row>
    <row r="30" spans="1:17" ht="18" customHeight="1">
      <c r="A30" s="22" t="s">
        <v>381</v>
      </c>
      <c r="B30" s="93" t="s">
        <v>95</v>
      </c>
      <c r="C30" s="93" t="s">
        <v>138</v>
      </c>
      <c r="D30" s="93">
        <v>481.91999999999996</v>
      </c>
      <c r="E30" s="93">
        <v>690.3900000000001</v>
      </c>
      <c r="F30" s="93">
        <v>839.78</v>
      </c>
      <c r="G30" s="375">
        <v>961.29</v>
      </c>
      <c r="H30" s="375">
        <v>1101.8700000000001</v>
      </c>
      <c r="I30" s="329"/>
      <c r="J30" s="11"/>
      <c r="K30" s="11"/>
      <c r="L30" s="11"/>
      <c r="M30" s="11"/>
      <c r="N30" s="11"/>
      <c r="O30" s="11"/>
      <c r="P30" s="11"/>
      <c r="Q30" s="11"/>
    </row>
    <row r="31" spans="1:17" ht="18" customHeight="1">
      <c r="A31" s="24" t="s">
        <v>99</v>
      </c>
      <c r="B31" s="232">
        <v>4.05</v>
      </c>
      <c r="C31" s="232">
        <v>5.01</v>
      </c>
      <c r="D31" s="232">
        <v>5.95</v>
      </c>
      <c r="E31" s="232">
        <v>9.08</v>
      </c>
      <c r="F31" s="232">
        <v>11.2</v>
      </c>
      <c r="G31" s="232">
        <v>18.239999999999998</v>
      </c>
      <c r="H31" s="232">
        <v>8.7700000000000014</v>
      </c>
      <c r="I31" s="329"/>
      <c r="J31" s="11"/>
      <c r="K31" s="11"/>
      <c r="L31" s="11"/>
      <c r="M31" s="11"/>
      <c r="N31" s="11"/>
      <c r="O31" s="11"/>
      <c r="P31" s="11"/>
      <c r="Q31" s="11"/>
    </row>
    <row r="32" spans="1:17" ht="18" customHeight="1">
      <c r="A32" s="24" t="s">
        <v>100</v>
      </c>
      <c r="B32" s="120">
        <f t="shared" ref="B32:G32" si="2">SUM(B28:B31)</f>
        <v>3815.86</v>
      </c>
      <c r="C32" s="120">
        <f t="shared" si="2"/>
        <v>3610.4800000000005</v>
      </c>
      <c r="D32" s="120">
        <f t="shared" si="2"/>
        <v>3894.59</v>
      </c>
      <c r="E32" s="120">
        <f t="shared" si="2"/>
        <v>4232.6900000000005</v>
      </c>
      <c r="F32" s="120">
        <f t="shared" si="2"/>
        <v>4298.57</v>
      </c>
      <c r="G32" s="120">
        <f t="shared" si="2"/>
        <v>4512.26</v>
      </c>
      <c r="H32" s="120">
        <f t="shared" ref="H32" si="3">SUM(H28:H31)</f>
        <v>4438.5</v>
      </c>
      <c r="I32" s="329"/>
      <c r="J32" s="11"/>
      <c r="K32" s="11"/>
      <c r="L32" s="11"/>
      <c r="M32" s="11"/>
      <c r="N32" s="11"/>
      <c r="O32" s="11"/>
      <c r="P32" s="11"/>
      <c r="Q32" s="11"/>
    </row>
    <row r="33" spans="1:17" ht="18" customHeight="1">
      <c r="A33" s="329"/>
      <c r="B33" s="329"/>
      <c r="C33" s="329"/>
      <c r="D33" s="329"/>
      <c r="E33" s="329"/>
      <c r="F33" s="329"/>
      <c r="G33" s="329"/>
      <c r="H33" s="329"/>
      <c r="I33" s="329"/>
      <c r="J33" s="11"/>
      <c r="K33" s="11"/>
      <c r="L33" s="11"/>
      <c r="M33" s="11"/>
      <c r="N33" s="11"/>
      <c r="O33" s="11"/>
      <c r="P33" s="11"/>
      <c r="Q33" s="11"/>
    </row>
    <row r="34" spans="1:17" ht="18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18" customHeight="1">
      <c r="A35" s="12" t="s">
        <v>96</v>
      </c>
      <c r="B35" s="245" t="s">
        <v>683</v>
      </c>
      <c r="C35" s="245" t="s">
        <v>713</v>
      </c>
      <c r="D35" s="326" t="s">
        <v>435</v>
      </c>
      <c r="E35" s="245" t="s">
        <v>714</v>
      </c>
      <c r="F35" s="37" t="s">
        <v>102</v>
      </c>
      <c r="G35" s="1"/>
      <c r="H35" s="1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8" customHeight="1">
      <c r="A36" s="17" t="s">
        <v>97</v>
      </c>
      <c r="B36" s="307">
        <v>3039.5599999999995</v>
      </c>
      <c r="C36" s="232">
        <v>3049.95</v>
      </c>
      <c r="D36" s="327">
        <f>((C36/B36)-1)*100</f>
        <v>0.34182579057495666</v>
      </c>
      <c r="E36" s="307">
        <v>2663.54</v>
      </c>
      <c r="F36" s="92">
        <f>((E36/C36)-1)*100</f>
        <v>-12.669388022754468</v>
      </c>
      <c r="G36" s="1"/>
      <c r="H36" s="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8" customHeight="1">
      <c r="A37" s="22" t="s">
        <v>98</v>
      </c>
      <c r="B37" s="307">
        <v>185.23</v>
      </c>
      <c r="C37" s="232">
        <v>186.08</v>
      </c>
      <c r="D37" s="92">
        <f t="shared" ref="D37:D38" si="4">((C37/B37)-1)*100</f>
        <v>0.45888894887438081</v>
      </c>
      <c r="E37" s="307">
        <v>196.20000000000002</v>
      </c>
      <c r="F37" s="92">
        <f>((E37/C37)-1)*100</f>
        <v>5.4385210662080796</v>
      </c>
      <c r="G37" s="1"/>
      <c r="H37" s="1"/>
      <c r="I37" s="11"/>
      <c r="J37" s="11"/>
      <c r="K37" s="11"/>
      <c r="L37" s="11"/>
      <c r="M37" s="11"/>
      <c r="N37" s="11"/>
      <c r="O37" s="11"/>
      <c r="P37" s="11"/>
      <c r="Q37" s="11"/>
    </row>
    <row r="38" spans="1:17" ht="18" customHeight="1">
      <c r="A38" s="22" t="s">
        <v>381</v>
      </c>
      <c r="B38" s="307">
        <v>1024.7</v>
      </c>
      <c r="C38" s="375">
        <v>1030.6199999999999</v>
      </c>
      <c r="D38" s="92">
        <f t="shared" si="4"/>
        <v>0.57773006733676802</v>
      </c>
      <c r="E38" s="307">
        <v>889.82999999999993</v>
      </c>
      <c r="F38" s="92">
        <f>((E38/C38)-1)*100</f>
        <v>-13.660709087733592</v>
      </c>
      <c r="G38" s="1"/>
      <c r="H38" s="1"/>
      <c r="I38" s="11"/>
      <c r="J38" s="11"/>
      <c r="K38" s="11"/>
      <c r="L38" s="11"/>
      <c r="M38" s="11"/>
      <c r="N38" s="11"/>
      <c r="O38" s="11"/>
      <c r="P38" s="11"/>
      <c r="Q38" s="11"/>
    </row>
    <row r="39" spans="1:17" ht="18" customHeight="1">
      <c r="A39" s="24" t="s">
        <v>99</v>
      </c>
      <c r="B39" s="307">
        <v>6.75</v>
      </c>
      <c r="C39" s="232">
        <v>6.29</v>
      </c>
      <c r="D39" s="92">
        <f>((C39/B39)-1)*100</f>
        <v>-6.8148148148148184</v>
      </c>
      <c r="E39" s="307">
        <v>5.0499999999999989</v>
      </c>
      <c r="F39" s="119">
        <f>((E39/C39)-1)*100</f>
        <v>-19.713831478537379</v>
      </c>
      <c r="G39" s="1"/>
      <c r="H39" s="1"/>
      <c r="I39" s="11"/>
      <c r="J39" s="11"/>
      <c r="K39" s="11"/>
      <c r="L39" s="11"/>
      <c r="M39" s="11"/>
      <c r="N39" s="11"/>
      <c r="O39" s="11"/>
      <c r="P39" s="11"/>
      <c r="Q39" s="11"/>
    </row>
    <row r="40" spans="1:17" ht="18" customHeight="1">
      <c r="A40" s="24" t="s">
        <v>100</v>
      </c>
      <c r="B40" s="120">
        <f>SUM(B36:B39)</f>
        <v>4256.24</v>
      </c>
      <c r="C40" s="120">
        <f>SUM(C36:C39)</f>
        <v>4272.9399999999996</v>
      </c>
      <c r="D40" s="328">
        <f>((C40/B40)-1)*100</f>
        <v>0.39236509219404692</v>
      </c>
      <c r="E40" s="120">
        <f>SUM(E36:E39)</f>
        <v>3754.62</v>
      </c>
      <c r="F40" s="119">
        <f>((E40/C40)-1)*100</f>
        <v>-12.130289683449803</v>
      </c>
      <c r="G40" s="1"/>
      <c r="H40" s="1"/>
      <c r="I40" s="11"/>
      <c r="J40" s="11"/>
      <c r="K40" s="11"/>
      <c r="L40" s="11"/>
      <c r="M40" s="11"/>
      <c r="N40" s="11"/>
      <c r="O40" s="11"/>
      <c r="P40" s="11"/>
      <c r="Q40" s="11"/>
    </row>
    <row r="41" spans="1:17" ht="18" customHeight="1">
      <c r="A41" s="435" t="s">
        <v>104</v>
      </c>
      <c r="B41" s="435"/>
      <c r="C41" s="435"/>
      <c r="D41" s="436"/>
      <c r="E41" s="436"/>
      <c r="F41" s="436"/>
      <c r="G41" s="436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t="18" customHeight="1">
      <c r="A42" s="436" t="s">
        <v>105</v>
      </c>
      <c r="B42" s="436"/>
      <c r="C42" s="436"/>
      <c r="D42" s="436"/>
      <c r="E42" s="436"/>
      <c r="F42" s="436"/>
      <c r="G42" s="436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ht="18" customHeight="1">
      <c r="A43" s="11" t="s">
        <v>771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ht="18" customHeight="1">
      <c r="A44" s="11" t="s">
        <v>386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ht="18" customHeight="1">
      <c r="A45" s="11" t="s">
        <v>772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ht="18" customHeight="1">
      <c r="A46" s="118" t="s">
        <v>287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18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ht="18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ht="18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8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ht="18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ht="18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8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ht="18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ht="18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18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ht="18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8" customHeight="1"/>
    <row r="61" spans="1:17" ht="18" customHeight="1"/>
    <row r="62" spans="1:17" ht="18" customHeight="1"/>
    <row r="63" spans="1:17" ht="18" customHeight="1"/>
    <row r="64" spans="1:1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4">
    <mergeCell ref="A1:B1"/>
    <mergeCell ref="A3:H3"/>
    <mergeCell ref="A41:G41"/>
    <mergeCell ref="A42:G42"/>
  </mergeCells>
  <phoneticPr fontId="5"/>
  <pageMargins left="0.51181102362204722" right="0.51181102362204722" top="0.55118110236220474" bottom="0.55118110236220474" header="0.31496062992125984" footer="0.31496062992125984"/>
  <pageSetup paperSize="1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71"/>
  <sheetViews>
    <sheetView zoomScale="90" zoomScaleNormal="90" workbookViewId="0">
      <selection sqref="A1:B1"/>
    </sheetView>
  </sheetViews>
  <sheetFormatPr defaultRowHeight="13.5"/>
  <cols>
    <col min="1" max="1" width="10.625" style="48" customWidth="1"/>
    <col min="2" max="2" width="5.375" style="48" customWidth="1"/>
    <col min="3" max="3" width="6.125" style="48" customWidth="1"/>
    <col min="4" max="4" width="7.375" style="48" customWidth="1"/>
    <col min="5" max="5" width="5.375" style="48" customWidth="1"/>
    <col min="6" max="6" width="6.125" style="48" customWidth="1"/>
    <col min="7" max="7" width="7.375" style="48" customWidth="1"/>
    <col min="8" max="8" width="5.375" style="48" customWidth="1"/>
    <col min="9" max="9" width="6.125" style="48" customWidth="1"/>
    <col min="10" max="10" width="7.375" style="48" customWidth="1"/>
    <col min="11" max="11" width="5.375" style="48" customWidth="1"/>
    <col min="12" max="12" width="6.125" style="48" customWidth="1"/>
    <col min="13" max="14" width="7.375" style="48" customWidth="1"/>
    <col min="15" max="15" width="9" style="1"/>
    <col min="16" max="16" width="10.25" style="1" customWidth="1"/>
    <col min="17" max="16384" width="9" style="1"/>
  </cols>
  <sheetData>
    <row r="1" spans="1:17" ht="18" customHeight="1">
      <c r="A1" s="462">
        <v>44029</v>
      </c>
      <c r="B1" s="462"/>
      <c r="C1" s="47"/>
      <c r="D1" s="47"/>
      <c r="E1" s="47"/>
      <c r="F1" s="47"/>
      <c r="G1" s="47"/>
      <c r="H1" s="47"/>
      <c r="I1" s="47"/>
      <c r="J1" s="47"/>
      <c r="K1" s="47"/>
      <c r="L1" s="47"/>
      <c r="M1" s="107"/>
      <c r="N1" s="47"/>
      <c r="O1" s="47"/>
      <c r="P1" s="47"/>
      <c r="Q1" s="47"/>
    </row>
    <row r="2" spans="1:17" ht="21.95" customHeight="1">
      <c r="A2" s="434" t="s">
        <v>434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7"/>
      <c r="O2" s="47"/>
      <c r="P2" s="47"/>
      <c r="Q2" s="47"/>
    </row>
    <row r="3" spans="1:17" ht="15.95" customHeight="1"/>
    <row r="4" spans="1:17" s="51" customFormat="1" ht="15" customHeight="1">
      <c r="A4" s="49"/>
      <c r="B4" s="451" t="s">
        <v>106</v>
      </c>
      <c r="C4" s="452"/>
      <c r="D4" s="458"/>
      <c r="E4" s="459" t="s">
        <v>107</v>
      </c>
      <c r="F4" s="452"/>
      <c r="G4" s="458"/>
      <c r="H4" s="459" t="s">
        <v>108</v>
      </c>
      <c r="I4" s="452"/>
      <c r="J4" s="458"/>
      <c r="K4" s="459" t="s">
        <v>109</v>
      </c>
      <c r="L4" s="452"/>
      <c r="M4" s="453"/>
      <c r="N4" s="50"/>
    </row>
    <row r="5" spans="1:17" s="51" customFormat="1" ht="15" customHeight="1">
      <c r="A5" s="52" t="s">
        <v>110</v>
      </c>
      <c r="B5" s="53" t="s">
        <v>111</v>
      </c>
      <c r="C5" s="54" t="s">
        <v>112</v>
      </c>
      <c r="D5" s="55" t="s">
        <v>113</v>
      </c>
      <c r="E5" s="54" t="s">
        <v>111</v>
      </c>
      <c r="F5" s="54" t="s">
        <v>112</v>
      </c>
      <c r="G5" s="55" t="s">
        <v>113</v>
      </c>
      <c r="H5" s="54" t="s">
        <v>111</v>
      </c>
      <c r="I5" s="54" t="s">
        <v>112</v>
      </c>
      <c r="J5" s="55" t="s">
        <v>113</v>
      </c>
      <c r="K5" s="54" t="s">
        <v>111</v>
      </c>
      <c r="L5" s="54" t="s">
        <v>112</v>
      </c>
      <c r="M5" s="275" t="s">
        <v>113</v>
      </c>
      <c r="N5" s="56"/>
    </row>
    <row r="6" spans="1:17" s="51" customFormat="1" ht="15" customHeight="1">
      <c r="A6" s="50" t="s">
        <v>114</v>
      </c>
      <c r="B6" s="57">
        <v>0.93</v>
      </c>
      <c r="C6" s="58">
        <v>1.45</v>
      </c>
      <c r="D6" s="59">
        <v>21.44</v>
      </c>
      <c r="E6" s="58">
        <v>0.83</v>
      </c>
      <c r="F6" s="58">
        <v>2.02</v>
      </c>
      <c r="G6" s="59">
        <v>22.95</v>
      </c>
      <c r="H6" s="58">
        <v>0.8</v>
      </c>
      <c r="I6" s="58">
        <v>3.5</v>
      </c>
      <c r="J6" s="59">
        <v>17.350000000000001</v>
      </c>
      <c r="K6" s="58">
        <v>0.88</v>
      </c>
      <c r="L6" s="58" t="s">
        <v>115</v>
      </c>
      <c r="M6" s="59">
        <v>19.61</v>
      </c>
      <c r="N6" s="60"/>
    </row>
    <row r="7" spans="1:17" s="51" customFormat="1" ht="15" customHeight="1">
      <c r="A7" s="50" t="s">
        <v>116</v>
      </c>
      <c r="B7" s="57">
        <v>9.07</v>
      </c>
      <c r="C7" s="58">
        <v>169.59</v>
      </c>
      <c r="D7" s="59">
        <v>1705.04</v>
      </c>
      <c r="E7" s="58">
        <v>5.87</v>
      </c>
      <c r="F7" s="58">
        <v>156.25</v>
      </c>
      <c r="G7" s="59">
        <v>1650.9</v>
      </c>
      <c r="H7" s="58">
        <v>4.9800000000000004</v>
      </c>
      <c r="I7" s="58">
        <v>125.58</v>
      </c>
      <c r="J7" s="59">
        <v>1279.98</v>
      </c>
      <c r="K7" s="58">
        <v>3.37</v>
      </c>
      <c r="L7" s="58">
        <v>104.02</v>
      </c>
      <c r="M7" s="59">
        <v>1144.05</v>
      </c>
      <c r="N7" s="60"/>
    </row>
    <row r="8" spans="1:17" s="51" customFormat="1" ht="15" customHeight="1">
      <c r="A8" s="50" t="s">
        <v>117</v>
      </c>
      <c r="B8" s="57">
        <v>2.29</v>
      </c>
      <c r="C8" s="58">
        <v>37.18</v>
      </c>
      <c r="D8" s="59">
        <v>277.45</v>
      </c>
      <c r="E8" s="58">
        <v>2.39</v>
      </c>
      <c r="F8" s="58">
        <v>48.32</v>
      </c>
      <c r="G8" s="59">
        <v>364.34</v>
      </c>
      <c r="H8" s="58">
        <v>1.78</v>
      </c>
      <c r="I8" s="58">
        <v>44.92</v>
      </c>
      <c r="J8" s="59">
        <v>436.87</v>
      </c>
      <c r="K8" s="58">
        <v>1.41</v>
      </c>
      <c r="L8" s="58">
        <v>44.42</v>
      </c>
      <c r="M8" s="59">
        <v>560.58000000000004</v>
      </c>
      <c r="N8" s="60"/>
    </row>
    <row r="9" spans="1:17" s="51" customFormat="1" ht="15" customHeight="1">
      <c r="A9" s="50" t="s">
        <v>118</v>
      </c>
      <c r="B9" s="57">
        <v>0.01</v>
      </c>
      <c r="C9" s="58">
        <v>7.0000000000000007E-2</v>
      </c>
      <c r="D9" s="59">
        <v>0.02</v>
      </c>
      <c r="E9" s="58">
        <v>0.03</v>
      </c>
      <c r="F9" s="58">
        <v>0.05</v>
      </c>
      <c r="G9" s="59">
        <v>0.19</v>
      </c>
      <c r="H9" s="58">
        <v>0.45</v>
      </c>
      <c r="I9" s="58">
        <v>0.28999999999999998</v>
      </c>
      <c r="J9" s="59">
        <v>0.48</v>
      </c>
      <c r="K9" s="58">
        <v>0.14000000000000001</v>
      </c>
      <c r="L9" s="58">
        <v>3.95</v>
      </c>
      <c r="M9" s="59">
        <v>4.33</v>
      </c>
      <c r="N9" s="60"/>
    </row>
    <row r="10" spans="1:17" s="51" customFormat="1" ht="15" customHeight="1">
      <c r="A10" s="50" t="s">
        <v>119</v>
      </c>
      <c r="B10" s="57">
        <v>1.45</v>
      </c>
      <c r="C10" s="58">
        <v>35.93</v>
      </c>
      <c r="D10" s="59">
        <v>177.24</v>
      </c>
      <c r="E10" s="58">
        <v>1.53</v>
      </c>
      <c r="F10" s="58">
        <v>48.98</v>
      </c>
      <c r="G10" s="59">
        <v>194.81</v>
      </c>
      <c r="H10" s="58">
        <v>1.42</v>
      </c>
      <c r="I10" s="58">
        <v>45.81</v>
      </c>
      <c r="J10" s="59">
        <v>181.67</v>
      </c>
      <c r="K10" s="58">
        <v>1.19</v>
      </c>
      <c r="L10" s="58">
        <v>41.92</v>
      </c>
      <c r="M10" s="59">
        <v>159.94</v>
      </c>
      <c r="N10" s="60"/>
    </row>
    <row r="11" spans="1:17" s="51" customFormat="1" ht="15" customHeight="1">
      <c r="A11" s="50" t="s">
        <v>120</v>
      </c>
      <c r="B11" s="57" t="s">
        <v>115</v>
      </c>
      <c r="C11" s="58" t="s">
        <v>115</v>
      </c>
      <c r="D11" s="59" t="s">
        <v>115</v>
      </c>
      <c r="E11" s="58">
        <v>0.04</v>
      </c>
      <c r="F11" s="58" t="s">
        <v>115</v>
      </c>
      <c r="G11" s="59" t="s">
        <v>115</v>
      </c>
      <c r="H11" s="58">
        <v>0.04</v>
      </c>
      <c r="I11" s="58">
        <v>7.0000000000000007E-2</v>
      </c>
      <c r="J11" s="59">
        <v>0.11</v>
      </c>
      <c r="K11" s="58">
        <v>0.04</v>
      </c>
      <c r="L11" s="58">
        <v>0.28000000000000003</v>
      </c>
      <c r="M11" s="59">
        <v>0.45</v>
      </c>
      <c r="N11" s="60"/>
    </row>
    <row r="12" spans="1:17" s="51" customFormat="1" ht="15" customHeight="1">
      <c r="A12" s="50" t="s">
        <v>121</v>
      </c>
      <c r="B12" s="57" t="s">
        <v>115</v>
      </c>
      <c r="C12" s="58" t="s">
        <v>115</v>
      </c>
      <c r="D12" s="59" t="s">
        <v>115</v>
      </c>
      <c r="E12" s="58" t="s">
        <v>115</v>
      </c>
      <c r="F12" s="58" t="s">
        <v>115</v>
      </c>
      <c r="G12" s="59" t="s">
        <v>115</v>
      </c>
      <c r="H12" s="58">
        <v>0.56999999999999995</v>
      </c>
      <c r="I12" s="58">
        <v>4.88</v>
      </c>
      <c r="J12" s="59">
        <v>5.3</v>
      </c>
      <c r="K12" s="58">
        <v>1.23</v>
      </c>
      <c r="L12" s="58">
        <v>9.3699999999999992</v>
      </c>
      <c r="M12" s="59">
        <v>36.340000000000003</v>
      </c>
      <c r="N12" s="60"/>
    </row>
    <row r="13" spans="1:17" s="51" customFormat="1" ht="15" customHeight="1">
      <c r="A13" s="50" t="s">
        <v>122</v>
      </c>
      <c r="B13" s="57">
        <v>13.36</v>
      </c>
      <c r="C13" s="58">
        <v>326.8</v>
      </c>
      <c r="D13" s="59">
        <v>1393.78</v>
      </c>
      <c r="E13" s="58">
        <v>11.74</v>
      </c>
      <c r="F13" s="58">
        <v>425.14</v>
      </c>
      <c r="G13" s="59">
        <v>1468.07</v>
      </c>
      <c r="H13" s="58">
        <v>12.53</v>
      </c>
      <c r="I13" s="58">
        <v>437.68</v>
      </c>
      <c r="J13" s="59">
        <v>1685.5</v>
      </c>
      <c r="K13" s="58">
        <v>8.9600000000000009</v>
      </c>
      <c r="L13" s="58">
        <v>420.45</v>
      </c>
      <c r="M13" s="59">
        <v>1829.66</v>
      </c>
      <c r="N13" s="60"/>
    </row>
    <row r="14" spans="1:17" s="51" customFormat="1" ht="15" customHeight="1">
      <c r="A14" s="50" t="s">
        <v>123</v>
      </c>
      <c r="B14" s="57" t="s">
        <v>115</v>
      </c>
      <c r="C14" s="58" t="s">
        <v>115</v>
      </c>
      <c r="D14" s="59" t="s">
        <v>115</v>
      </c>
      <c r="E14" s="58" t="s">
        <v>115</v>
      </c>
      <c r="F14" s="58" t="s">
        <v>115</v>
      </c>
      <c r="G14" s="59" t="s">
        <v>115</v>
      </c>
      <c r="H14" s="58">
        <v>0.13</v>
      </c>
      <c r="I14" s="58">
        <v>0.97</v>
      </c>
      <c r="J14" s="59">
        <v>3.2</v>
      </c>
      <c r="K14" s="58">
        <v>0.14000000000000001</v>
      </c>
      <c r="L14" s="58">
        <v>0.01</v>
      </c>
      <c r="M14" s="59">
        <v>4.34</v>
      </c>
      <c r="N14" s="60"/>
    </row>
    <row r="15" spans="1:17" s="51" customFormat="1" ht="15" customHeight="1">
      <c r="A15" s="50" t="s">
        <v>124</v>
      </c>
      <c r="B15" s="57" t="s">
        <v>115</v>
      </c>
      <c r="C15" s="58" t="s">
        <v>115</v>
      </c>
      <c r="D15" s="59" t="s">
        <v>115</v>
      </c>
      <c r="E15" s="58" t="s">
        <v>115</v>
      </c>
      <c r="F15" s="58" t="s">
        <v>115</v>
      </c>
      <c r="G15" s="59" t="s">
        <v>115</v>
      </c>
      <c r="H15" s="58" t="s">
        <v>115</v>
      </c>
      <c r="I15" s="58">
        <v>0.25</v>
      </c>
      <c r="J15" s="59">
        <v>2.71</v>
      </c>
      <c r="K15" s="58" t="s">
        <v>115</v>
      </c>
      <c r="L15" s="58" t="s">
        <v>115</v>
      </c>
      <c r="M15" s="59">
        <v>2.6</v>
      </c>
      <c r="N15" s="60"/>
    </row>
    <row r="16" spans="1:17" s="51" customFormat="1" ht="15" customHeight="1">
      <c r="A16" s="50" t="s">
        <v>125</v>
      </c>
      <c r="B16" s="57" t="s">
        <v>115</v>
      </c>
      <c r="C16" s="58" t="s">
        <v>115</v>
      </c>
      <c r="D16" s="59" t="s">
        <v>115</v>
      </c>
      <c r="E16" s="58" t="s">
        <v>115</v>
      </c>
      <c r="F16" s="58" t="s">
        <v>115</v>
      </c>
      <c r="G16" s="59" t="s">
        <v>115</v>
      </c>
      <c r="H16" s="58" t="s">
        <v>115</v>
      </c>
      <c r="I16" s="58" t="s">
        <v>115</v>
      </c>
      <c r="J16" s="59" t="s">
        <v>115</v>
      </c>
      <c r="K16" s="58" t="s">
        <v>115</v>
      </c>
      <c r="L16" s="58" t="s">
        <v>115</v>
      </c>
      <c r="M16" s="59" t="s">
        <v>115</v>
      </c>
      <c r="N16" s="60"/>
    </row>
    <row r="17" spans="1:15" s="51" customFormat="1" ht="15" customHeight="1">
      <c r="A17" s="50" t="s">
        <v>126</v>
      </c>
      <c r="B17" s="57">
        <v>1.39</v>
      </c>
      <c r="C17" s="58">
        <v>5.98</v>
      </c>
      <c r="D17" s="59">
        <v>24.18</v>
      </c>
      <c r="E17" s="58">
        <v>2.82</v>
      </c>
      <c r="F17" s="58">
        <v>1.87</v>
      </c>
      <c r="G17" s="59">
        <v>54.92</v>
      </c>
      <c r="H17" s="58">
        <v>0.71</v>
      </c>
      <c r="I17" s="58">
        <v>4.9800000000000004</v>
      </c>
      <c r="J17" s="59">
        <v>28.77</v>
      </c>
      <c r="K17" s="58">
        <v>0.73</v>
      </c>
      <c r="L17" s="58">
        <v>1.94</v>
      </c>
      <c r="M17" s="59">
        <v>23.39</v>
      </c>
      <c r="N17" s="60"/>
    </row>
    <row r="18" spans="1:15" s="51" customFormat="1" ht="15" customHeight="1">
      <c r="A18" s="49" t="s">
        <v>100</v>
      </c>
      <c r="B18" s="61">
        <f t="shared" ref="B18:M18" si="0">SUM(B6:B17)</f>
        <v>28.5</v>
      </c>
      <c r="C18" s="62">
        <f t="shared" si="0"/>
        <v>577</v>
      </c>
      <c r="D18" s="63">
        <f t="shared" si="0"/>
        <v>3599.15</v>
      </c>
      <c r="E18" s="62">
        <f t="shared" si="0"/>
        <v>25.25</v>
      </c>
      <c r="F18" s="62">
        <f t="shared" si="0"/>
        <v>682.63</v>
      </c>
      <c r="G18" s="63">
        <f t="shared" si="0"/>
        <v>3756.1800000000003</v>
      </c>
      <c r="H18" s="62">
        <f t="shared" si="0"/>
        <v>23.41</v>
      </c>
      <c r="I18" s="62">
        <f t="shared" si="0"/>
        <v>668.93000000000006</v>
      </c>
      <c r="J18" s="63">
        <f t="shared" si="0"/>
        <v>3641.9399999999996</v>
      </c>
      <c r="K18" s="62">
        <f t="shared" si="0"/>
        <v>18.09</v>
      </c>
      <c r="L18" s="62">
        <f t="shared" si="0"/>
        <v>626.36</v>
      </c>
      <c r="M18" s="63">
        <f t="shared" si="0"/>
        <v>3785.29</v>
      </c>
      <c r="N18" s="60"/>
    </row>
    <row r="19" spans="1:15" s="51" customFormat="1" ht="15" customHeight="1">
      <c r="A19" s="249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5" ht="15" customHeight="1">
      <c r="A20" s="49"/>
      <c r="B20" s="451" t="s">
        <v>127</v>
      </c>
      <c r="C20" s="452"/>
      <c r="D20" s="453"/>
      <c r="E20" s="452" t="s">
        <v>128</v>
      </c>
      <c r="F20" s="452"/>
      <c r="G20" s="458"/>
      <c r="H20" s="459" t="s">
        <v>129</v>
      </c>
      <c r="I20" s="452"/>
      <c r="J20" s="453"/>
      <c r="K20" s="451" t="s">
        <v>130</v>
      </c>
      <c r="L20" s="460"/>
      <c r="M20" s="461"/>
      <c r="N20" s="50"/>
      <c r="O20" s="65"/>
    </row>
    <row r="21" spans="1:15" ht="15" customHeight="1">
      <c r="A21" s="52" t="s">
        <v>110</v>
      </c>
      <c r="B21" s="53" t="s">
        <v>111</v>
      </c>
      <c r="C21" s="54" t="s">
        <v>112</v>
      </c>
      <c r="D21" s="55" t="s">
        <v>113</v>
      </c>
      <c r="E21" s="54" t="s">
        <v>111</v>
      </c>
      <c r="F21" s="54" t="s">
        <v>112</v>
      </c>
      <c r="G21" s="55" t="s">
        <v>113</v>
      </c>
      <c r="H21" s="53" t="s">
        <v>111</v>
      </c>
      <c r="I21" s="54" t="s">
        <v>112</v>
      </c>
      <c r="J21" s="66" t="s">
        <v>113</v>
      </c>
      <c r="K21" s="53" t="s">
        <v>111</v>
      </c>
      <c r="L21" s="54" t="s">
        <v>112</v>
      </c>
      <c r="M21" s="275" t="s">
        <v>113</v>
      </c>
      <c r="N21" s="56"/>
      <c r="O21" s="65"/>
    </row>
    <row r="22" spans="1:15" ht="15" customHeight="1">
      <c r="A22" s="50" t="s">
        <v>114</v>
      </c>
      <c r="B22" s="57">
        <v>0.7</v>
      </c>
      <c r="C22" s="58" t="s">
        <v>115</v>
      </c>
      <c r="D22" s="59">
        <v>22.76</v>
      </c>
      <c r="E22" s="58">
        <v>0.09</v>
      </c>
      <c r="F22" s="58">
        <v>0.25</v>
      </c>
      <c r="G22" s="59">
        <v>18.920000000000002</v>
      </c>
      <c r="H22" s="57">
        <v>0.23</v>
      </c>
      <c r="I22" s="58">
        <v>0</v>
      </c>
      <c r="J22" s="64">
        <v>6.51</v>
      </c>
      <c r="K22" s="57">
        <v>0.26</v>
      </c>
      <c r="L22" s="58">
        <v>0.44</v>
      </c>
      <c r="M22" s="59">
        <v>6.93</v>
      </c>
      <c r="N22" s="67"/>
      <c r="O22" s="65"/>
    </row>
    <row r="23" spans="1:15" ht="15" customHeight="1">
      <c r="A23" s="50" t="s">
        <v>116</v>
      </c>
      <c r="B23" s="57">
        <v>2.91</v>
      </c>
      <c r="C23" s="58">
        <v>99.1</v>
      </c>
      <c r="D23" s="59">
        <v>1086.29</v>
      </c>
      <c r="E23" s="58">
        <v>2.23</v>
      </c>
      <c r="F23" s="58">
        <v>59.68</v>
      </c>
      <c r="G23" s="59">
        <v>843.6</v>
      </c>
      <c r="H23" s="57">
        <v>1.94</v>
      </c>
      <c r="I23" s="58">
        <v>38.29</v>
      </c>
      <c r="J23" s="64">
        <v>690.8</v>
      </c>
      <c r="K23" s="57">
        <v>1.18</v>
      </c>
      <c r="L23" s="58">
        <v>38.94</v>
      </c>
      <c r="M23" s="59">
        <v>640.87</v>
      </c>
      <c r="N23" s="67"/>
      <c r="O23" s="65"/>
    </row>
    <row r="24" spans="1:15" ht="15" customHeight="1">
      <c r="A24" s="50" t="s">
        <v>117</v>
      </c>
      <c r="B24" s="57">
        <v>0.99</v>
      </c>
      <c r="C24" s="58">
        <v>64.63</v>
      </c>
      <c r="D24" s="59">
        <v>683.29</v>
      </c>
      <c r="E24" s="58">
        <v>0.93</v>
      </c>
      <c r="F24" s="58">
        <v>43.79</v>
      </c>
      <c r="G24" s="59">
        <v>645.71</v>
      </c>
      <c r="H24" s="57">
        <v>0.53</v>
      </c>
      <c r="I24" s="58">
        <v>33.92</v>
      </c>
      <c r="J24" s="64">
        <v>675.24</v>
      </c>
      <c r="K24" s="57">
        <v>0.63</v>
      </c>
      <c r="L24" s="58">
        <v>41.78</v>
      </c>
      <c r="M24" s="59">
        <v>782.34</v>
      </c>
      <c r="N24" s="67"/>
      <c r="O24" s="65"/>
    </row>
    <row r="25" spans="1:15" ht="15" customHeight="1">
      <c r="A25" s="50" t="s">
        <v>118</v>
      </c>
      <c r="B25" s="57">
        <v>0.39</v>
      </c>
      <c r="C25" s="58">
        <v>4.13</v>
      </c>
      <c r="D25" s="59">
        <v>11.07</v>
      </c>
      <c r="E25" s="58">
        <v>0.21</v>
      </c>
      <c r="F25" s="58">
        <v>4.21</v>
      </c>
      <c r="G25" s="59">
        <v>15.41</v>
      </c>
      <c r="H25" s="57">
        <v>0.08</v>
      </c>
      <c r="I25" s="58">
        <v>8.39</v>
      </c>
      <c r="J25" s="64">
        <v>24.24</v>
      </c>
      <c r="K25" s="57">
        <v>0.56000000000000005</v>
      </c>
      <c r="L25" s="58">
        <v>7.94</v>
      </c>
      <c r="M25" s="59">
        <v>36.880000000000003</v>
      </c>
      <c r="N25" s="67"/>
      <c r="O25" s="65"/>
    </row>
    <row r="26" spans="1:15" ht="15" customHeight="1">
      <c r="A26" s="50" t="s">
        <v>119</v>
      </c>
      <c r="B26" s="57">
        <v>0.84</v>
      </c>
      <c r="C26" s="58">
        <v>47.35</v>
      </c>
      <c r="D26" s="59">
        <v>153.35</v>
      </c>
      <c r="E26" s="58">
        <v>0.74</v>
      </c>
      <c r="F26" s="58">
        <v>45.5</v>
      </c>
      <c r="G26" s="59">
        <v>173.63</v>
      </c>
      <c r="H26" s="57">
        <v>0.34</v>
      </c>
      <c r="I26" s="58">
        <v>41.1</v>
      </c>
      <c r="J26" s="64">
        <v>142.99</v>
      </c>
      <c r="K26" s="57">
        <v>0.34</v>
      </c>
      <c r="L26" s="58">
        <v>40.46</v>
      </c>
      <c r="M26" s="59">
        <v>123.28</v>
      </c>
      <c r="N26" s="67"/>
      <c r="O26" s="65"/>
    </row>
    <row r="27" spans="1:15" ht="15" customHeight="1">
      <c r="A27" s="50" t="s">
        <v>120</v>
      </c>
      <c r="B27" s="57" t="s">
        <v>115</v>
      </c>
      <c r="C27" s="58">
        <v>0.22</v>
      </c>
      <c r="D27" s="59">
        <v>0.96</v>
      </c>
      <c r="E27" s="58">
        <v>0</v>
      </c>
      <c r="F27" s="58">
        <v>0.4</v>
      </c>
      <c r="G27" s="59">
        <v>0.51</v>
      </c>
      <c r="H27" s="57">
        <v>0</v>
      </c>
      <c r="I27" s="58">
        <v>0.21</v>
      </c>
      <c r="J27" s="64">
        <v>1.64</v>
      </c>
      <c r="K27" s="57">
        <v>0</v>
      </c>
      <c r="L27" s="58">
        <v>0.42</v>
      </c>
      <c r="M27" s="59">
        <v>0.37</v>
      </c>
      <c r="N27" s="67"/>
      <c r="O27" s="65"/>
    </row>
    <row r="28" spans="1:15" ht="15" customHeight="1">
      <c r="A28" s="50" t="s">
        <v>121</v>
      </c>
      <c r="B28" s="57">
        <v>0.52</v>
      </c>
      <c r="C28" s="58">
        <v>24.22</v>
      </c>
      <c r="D28" s="59">
        <v>91.29</v>
      </c>
      <c r="E28" s="58">
        <v>0.33</v>
      </c>
      <c r="F28" s="58">
        <v>16.079999999999998</v>
      </c>
      <c r="G28" s="59">
        <v>109.09</v>
      </c>
      <c r="H28" s="57">
        <v>0.18</v>
      </c>
      <c r="I28" s="58">
        <v>27.53</v>
      </c>
      <c r="J28" s="64">
        <v>146.56</v>
      </c>
      <c r="K28" s="57">
        <v>0.09</v>
      </c>
      <c r="L28" s="58">
        <v>40.07</v>
      </c>
      <c r="M28" s="59">
        <v>214.78</v>
      </c>
      <c r="N28" s="67"/>
      <c r="O28" s="65"/>
    </row>
    <row r="29" spans="1:15" ht="15" customHeight="1">
      <c r="A29" s="50" t="s">
        <v>122</v>
      </c>
      <c r="B29" s="57">
        <v>8.5399999999999991</v>
      </c>
      <c r="C29" s="58">
        <v>369.62</v>
      </c>
      <c r="D29" s="59">
        <v>1594.16</v>
      </c>
      <c r="E29" s="58">
        <v>4.91</v>
      </c>
      <c r="F29" s="58">
        <v>320.5</v>
      </c>
      <c r="G29" s="59">
        <v>1382.45</v>
      </c>
      <c r="H29" s="57">
        <v>3.62</v>
      </c>
      <c r="I29" s="58">
        <v>390.72</v>
      </c>
      <c r="J29" s="64">
        <v>1548.52</v>
      </c>
      <c r="K29" s="57">
        <v>3.02</v>
      </c>
      <c r="L29" s="58">
        <v>393.89</v>
      </c>
      <c r="M29" s="59">
        <v>1754.68</v>
      </c>
      <c r="N29" s="67"/>
      <c r="O29" s="65"/>
    </row>
    <row r="30" spans="1:15" ht="15" customHeight="1">
      <c r="A30" s="50" t="s">
        <v>123</v>
      </c>
      <c r="B30" s="57">
        <v>0.08</v>
      </c>
      <c r="C30" s="58">
        <v>0.2</v>
      </c>
      <c r="D30" s="59">
        <v>5.81</v>
      </c>
      <c r="E30" s="58">
        <v>0.17</v>
      </c>
      <c r="F30" s="58">
        <v>0.23</v>
      </c>
      <c r="G30" s="59">
        <v>5.01</v>
      </c>
      <c r="H30" s="57">
        <v>0.14000000000000001</v>
      </c>
      <c r="I30" s="58">
        <v>0.3</v>
      </c>
      <c r="J30" s="64">
        <v>2.02</v>
      </c>
      <c r="K30" s="57">
        <v>0.13</v>
      </c>
      <c r="L30" s="58">
        <v>0.42</v>
      </c>
      <c r="M30" s="59">
        <v>3.88</v>
      </c>
      <c r="N30" s="67"/>
      <c r="O30" s="65"/>
    </row>
    <row r="31" spans="1:15" ht="15" customHeight="1">
      <c r="A31" s="50" t="s">
        <v>124</v>
      </c>
      <c r="B31" s="57" t="s">
        <v>115</v>
      </c>
      <c r="C31" s="58">
        <v>0.1</v>
      </c>
      <c r="D31" s="59">
        <v>2.52</v>
      </c>
      <c r="E31" s="58">
        <v>0</v>
      </c>
      <c r="F31" s="58">
        <v>0.02</v>
      </c>
      <c r="G31" s="59">
        <v>2.74</v>
      </c>
      <c r="H31" s="57">
        <v>0</v>
      </c>
      <c r="I31" s="58">
        <v>0.08</v>
      </c>
      <c r="J31" s="64">
        <v>2.09</v>
      </c>
      <c r="K31" s="57">
        <v>0</v>
      </c>
      <c r="L31" s="58">
        <v>0</v>
      </c>
      <c r="M31" s="59">
        <v>0.6</v>
      </c>
      <c r="N31" s="67"/>
      <c r="O31" s="65"/>
    </row>
    <row r="32" spans="1:15" ht="15" customHeight="1">
      <c r="A32" s="50" t="s">
        <v>125</v>
      </c>
      <c r="B32" s="57">
        <v>1.1499999999999999</v>
      </c>
      <c r="C32" s="58">
        <v>3.29</v>
      </c>
      <c r="D32" s="59">
        <v>25.4</v>
      </c>
      <c r="E32" s="58">
        <v>0.84</v>
      </c>
      <c r="F32" s="58">
        <v>1.5</v>
      </c>
      <c r="G32" s="59">
        <v>12.98</v>
      </c>
      <c r="H32" s="57">
        <v>0.85</v>
      </c>
      <c r="I32" s="58">
        <v>2.1</v>
      </c>
      <c r="J32" s="64">
        <v>49.99</v>
      </c>
      <c r="K32" s="57">
        <v>1.66</v>
      </c>
      <c r="L32" s="58">
        <v>3.57</v>
      </c>
      <c r="M32" s="59">
        <v>33.619999999999997</v>
      </c>
      <c r="N32" s="67"/>
      <c r="O32" s="65"/>
    </row>
    <row r="33" spans="1:17" ht="15" customHeight="1">
      <c r="A33" s="50" t="s">
        <v>126</v>
      </c>
      <c r="B33" s="57">
        <v>0.03</v>
      </c>
      <c r="C33" s="58">
        <v>0.41</v>
      </c>
      <c r="D33" s="59">
        <v>3.64</v>
      </c>
      <c r="E33" s="58">
        <v>0.08</v>
      </c>
      <c r="F33" s="58">
        <v>0.01</v>
      </c>
      <c r="G33" s="59">
        <v>1.59</v>
      </c>
      <c r="H33" s="57">
        <v>0.11</v>
      </c>
      <c r="I33" s="58">
        <v>0.12</v>
      </c>
      <c r="J33" s="64">
        <v>1.83</v>
      </c>
      <c r="K33" s="57">
        <v>0</v>
      </c>
      <c r="L33" s="58">
        <v>0.67</v>
      </c>
      <c r="M33" s="59">
        <v>4.1900000000000004</v>
      </c>
      <c r="N33" s="67"/>
      <c r="O33" s="65"/>
    </row>
    <row r="34" spans="1:17" ht="15" customHeight="1">
      <c r="A34" s="49" t="s">
        <v>100</v>
      </c>
      <c r="B34" s="61">
        <f t="shared" ref="B34:J34" si="1">SUM(B22:B33)</f>
        <v>16.149999999999999</v>
      </c>
      <c r="C34" s="62">
        <f t="shared" si="1"/>
        <v>613.27</v>
      </c>
      <c r="D34" s="63">
        <f t="shared" si="1"/>
        <v>3680.54</v>
      </c>
      <c r="E34" s="62">
        <f t="shared" si="1"/>
        <v>10.530000000000001</v>
      </c>
      <c r="F34" s="62">
        <f t="shared" si="1"/>
        <v>492.17</v>
      </c>
      <c r="G34" s="63">
        <f t="shared" si="1"/>
        <v>3211.64</v>
      </c>
      <c r="H34" s="62">
        <f>SUM(H22:H33)</f>
        <v>8.02</v>
      </c>
      <c r="I34" s="62">
        <f t="shared" si="1"/>
        <v>542.7600000000001</v>
      </c>
      <c r="J34" s="68">
        <f t="shared" si="1"/>
        <v>3292.43</v>
      </c>
      <c r="K34" s="61">
        <f>SUM(K22:K33)</f>
        <v>7.87</v>
      </c>
      <c r="L34" s="62">
        <f>SUM(L22:L33)</f>
        <v>568.59999999999991</v>
      </c>
      <c r="M34" s="63">
        <f>SUM(M22:M33)</f>
        <v>3602.42</v>
      </c>
      <c r="N34" s="67"/>
      <c r="O34" s="65"/>
    </row>
    <row r="35" spans="1:17" ht="15" customHeight="1">
      <c r="A35" s="249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9"/>
      <c r="O35" s="65"/>
    </row>
    <row r="36" spans="1:17" ht="15" customHeight="1">
      <c r="A36" s="49"/>
      <c r="B36" s="451" t="s">
        <v>131</v>
      </c>
      <c r="C36" s="452"/>
      <c r="D36" s="453"/>
      <c r="E36" s="451" t="s">
        <v>132</v>
      </c>
      <c r="F36" s="452"/>
      <c r="G36" s="453"/>
      <c r="H36" s="451" t="s">
        <v>135</v>
      </c>
      <c r="I36" s="452"/>
      <c r="J36" s="453"/>
      <c r="K36" s="451" t="s">
        <v>137</v>
      </c>
      <c r="L36" s="452"/>
      <c r="M36" s="452"/>
      <c r="N36" s="453"/>
      <c r="O36" s="249"/>
      <c r="P36" s="70"/>
      <c r="Q36" s="70"/>
    </row>
    <row r="37" spans="1:17" ht="15" customHeight="1">
      <c r="A37" s="52" t="s">
        <v>110</v>
      </c>
      <c r="B37" s="71" t="s">
        <v>111</v>
      </c>
      <c r="C37" s="72" t="s">
        <v>112</v>
      </c>
      <c r="D37" s="73" t="s">
        <v>113</v>
      </c>
      <c r="E37" s="71" t="s">
        <v>111</v>
      </c>
      <c r="F37" s="72" t="s">
        <v>112</v>
      </c>
      <c r="G37" s="73" t="s">
        <v>113</v>
      </c>
      <c r="H37" s="85" t="s">
        <v>111</v>
      </c>
      <c r="I37" s="72" t="s">
        <v>112</v>
      </c>
      <c r="J37" s="106" t="s">
        <v>113</v>
      </c>
      <c r="K37" s="85" t="s">
        <v>111</v>
      </c>
      <c r="L37" s="86" t="s">
        <v>112</v>
      </c>
      <c r="M37" s="86" t="s">
        <v>136</v>
      </c>
      <c r="N37" s="251" t="s">
        <v>113</v>
      </c>
      <c r="O37" s="249"/>
      <c r="P37" s="249"/>
      <c r="Q37" s="249"/>
    </row>
    <row r="38" spans="1:17" ht="15" customHeight="1">
      <c r="A38" s="50" t="s">
        <v>114</v>
      </c>
      <c r="B38" s="74">
        <v>0.38</v>
      </c>
      <c r="C38" s="75">
        <v>0.33</v>
      </c>
      <c r="D38" s="76">
        <v>10.86</v>
      </c>
      <c r="E38" s="74">
        <v>0.08</v>
      </c>
      <c r="F38" s="75">
        <v>1.4</v>
      </c>
      <c r="G38" s="76">
        <v>13.68</v>
      </c>
      <c r="H38" s="87">
        <v>0.04</v>
      </c>
      <c r="I38" s="112">
        <v>0.55000000000000004</v>
      </c>
      <c r="J38" s="113">
        <v>9.6999999999999993</v>
      </c>
      <c r="K38" s="87" t="s">
        <v>75</v>
      </c>
      <c r="L38" s="88" t="s">
        <v>75</v>
      </c>
      <c r="M38" s="88" t="s">
        <v>75</v>
      </c>
      <c r="N38" s="252">
        <v>16.64</v>
      </c>
      <c r="O38" s="94"/>
      <c r="P38" s="283"/>
      <c r="Q38" s="283"/>
    </row>
    <row r="39" spans="1:17" ht="15" customHeight="1">
      <c r="A39" s="50" t="s">
        <v>116</v>
      </c>
      <c r="B39" s="78">
        <v>0.68</v>
      </c>
      <c r="C39" s="79">
        <v>38.36</v>
      </c>
      <c r="D39" s="276">
        <v>657.16</v>
      </c>
      <c r="E39" s="78">
        <v>0.57999999999999996</v>
      </c>
      <c r="F39" s="79">
        <v>43.34</v>
      </c>
      <c r="G39" s="276">
        <v>552.64</v>
      </c>
      <c r="H39" s="87">
        <v>0.61</v>
      </c>
      <c r="I39" s="112">
        <v>31.61</v>
      </c>
      <c r="J39" s="113">
        <v>459.94</v>
      </c>
      <c r="K39" s="87">
        <v>0.3</v>
      </c>
      <c r="L39" s="88">
        <v>26.72</v>
      </c>
      <c r="M39" s="88">
        <v>0.45</v>
      </c>
      <c r="N39" s="235">
        <v>417.69</v>
      </c>
      <c r="O39" s="94"/>
      <c r="P39" s="283"/>
      <c r="Q39" s="283"/>
    </row>
    <row r="40" spans="1:17" ht="15" customHeight="1">
      <c r="A40" s="50" t="s">
        <v>117</v>
      </c>
      <c r="B40" s="78">
        <v>0.7</v>
      </c>
      <c r="C40" s="79">
        <v>56.75</v>
      </c>
      <c r="D40" s="276">
        <v>957.03</v>
      </c>
      <c r="E40" s="78">
        <v>0.72</v>
      </c>
      <c r="F40" s="79">
        <v>58.84</v>
      </c>
      <c r="G40" s="276">
        <v>982.56</v>
      </c>
      <c r="H40" s="87">
        <v>0.57999999999999996</v>
      </c>
      <c r="I40" s="112">
        <v>40.69</v>
      </c>
      <c r="J40" s="113">
        <v>741.69</v>
      </c>
      <c r="K40" s="87">
        <v>0.51</v>
      </c>
      <c r="L40" s="88">
        <v>50.35</v>
      </c>
      <c r="M40" s="88">
        <v>0.67</v>
      </c>
      <c r="N40" s="235">
        <v>843.45</v>
      </c>
      <c r="O40" s="94"/>
      <c r="P40" s="283"/>
      <c r="Q40" s="283"/>
    </row>
    <row r="41" spans="1:17" ht="15" customHeight="1">
      <c r="A41" s="50" t="s">
        <v>118</v>
      </c>
      <c r="B41" s="78">
        <v>0.27</v>
      </c>
      <c r="C41" s="79">
        <v>2.56</v>
      </c>
      <c r="D41" s="276">
        <v>24.52</v>
      </c>
      <c r="E41" s="78">
        <v>0.17</v>
      </c>
      <c r="F41" s="79">
        <v>18.170000000000002</v>
      </c>
      <c r="G41" s="276">
        <v>30.46</v>
      </c>
      <c r="H41" s="87">
        <v>0.12</v>
      </c>
      <c r="I41" s="112">
        <v>5.58</v>
      </c>
      <c r="J41" s="113">
        <v>51.17</v>
      </c>
      <c r="K41" s="87">
        <v>7.0000000000000007E-2</v>
      </c>
      <c r="L41" s="88">
        <v>6.64</v>
      </c>
      <c r="M41" s="88">
        <v>0.28000000000000003</v>
      </c>
      <c r="N41" s="235">
        <v>46.71</v>
      </c>
      <c r="O41" s="94"/>
      <c r="P41" s="283"/>
      <c r="Q41" s="283"/>
    </row>
    <row r="42" spans="1:17" ht="15" customHeight="1">
      <c r="A42" s="50" t="s">
        <v>119</v>
      </c>
      <c r="B42" s="78">
        <v>0.19</v>
      </c>
      <c r="C42" s="79">
        <v>23.1</v>
      </c>
      <c r="D42" s="276">
        <v>79.27</v>
      </c>
      <c r="E42" s="78">
        <v>7.0000000000000007E-2</v>
      </c>
      <c r="F42" s="79">
        <v>21.95</v>
      </c>
      <c r="G42" s="276">
        <v>48.21</v>
      </c>
      <c r="H42" s="87">
        <v>0.08</v>
      </c>
      <c r="I42" s="112">
        <v>13.55</v>
      </c>
      <c r="J42" s="113">
        <v>29.11</v>
      </c>
      <c r="K42" s="87">
        <v>0.04</v>
      </c>
      <c r="L42" s="88">
        <v>21.82</v>
      </c>
      <c r="M42" s="88" t="s">
        <v>75</v>
      </c>
      <c r="N42" s="235">
        <v>27.04</v>
      </c>
      <c r="O42" s="94"/>
      <c r="P42" s="283"/>
      <c r="Q42" s="283"/>
    </row>
    <row r="43" spans="1:17" ht="15" customHeight="1">
      <c r="A43" s="50" t="s">
        <v>133</v>
      </c>
      <c r="B43" s="78">
        <v>0.02</v>
      </c>
      <c r="C43" s="79">
        <v>0.21</v>
      </c>
      <c r="D43" s="276">
        <v>1.1599999999999999</v>
      </c>
      <c r="E43" s="78">
        <v>0.02</v>
      </c>
      <c r="F43" s="79">
        <v>0.21</v>
      </c>
      <c r="G43" s="276">
        <v>1.08</v>
      </c>
      <c r="H43" s="87" t="s">
        <v>75</v>
      </c>
      <c r="I43" s="112">
        <v>7.0000000000000007E-2</v>
      </c>
      <c r="J43" s="113">
        <v>1.45</v>
      </c>
      <c r="K43" s="87" t="s">
        <v>75</v>
      </c>
      <c r="L43" s="88" t="s">
        <v>75</v>
      </c>
      <c r="M43" s="88">
        <v>0.09</v>
      </c>
      <c r="N43" s="235">
        <v>1.28</v>
      </c>
      <c r="O43" s="94"/>
      <c r="P43" s="283"/>
      <c r="Q43" s="283"/>
    </row>
    <row r="44" spans="1:17" ht="15" customHeight="1">
      <c r="A44" s="50" t="s">
        <v>120</v>
      </c>
      <c r="B44" s="78">
        <v>0</v>
      </c>
      <c r="C44" s="79">
        <v>0.02</v>
      </c>
      <c r="D44" s="276">
        <v>1.23</v>
      </c>
      <c r="E44" s="78" t="s">
        <v>95</v>
      </c>
      <c r="F44" s="79" t="s">
        <v>95</v>
      </c>
      <c r="G44" s="276">
        <v>0.54</v>
      </c>
      <c r="H44" s="87" t="s">
        <v>75</v>
      </c>
      <c r="I44" s="112">
        <v>0.04</v>
      </c>
      <c r="J44" s="113">
        <v>0.61</v>
      </c>
      <c r="K44" s="87" t="s">
        <v>75</v>
      </c>
      <c r="L44" s="88">
        <v>0.12</v>
      </c>
      <c r="M44" s="88">
        <v>0.03</v>
      </c>
      <c r="N44" s="235">
        <v>0.36</v>
      </c>
      <c r="O44" s="94"/>
      <c r="P44" s="283"/>
      <c r="Q44" s="283"/>
    </row>
    <row r="45" spans="1:17" ht="15" customHeight="1">
      <c r="A45" s="50" t="s">
        <v>121</v>
      </c>
      <c r="B45" s="78">
        <v>0.06</v>
      </c>
      <c r="C45" s="79">
        <v>39.76</v>
      </c>
      <c r="D45" s="276">
        <v>230.6</v>
      </c>
      <c r="E45" s="78">
        <v>0.09</v>
      </c>
      <c r="F45" s="79">
        <v>38.33</v>
      </c>
      <c r="G45" s="276">
        <v>250.97</v>
      </c>
      <c r="H45" s="87">
        <v>0.26</v>
      </c>
      <c r="I45" s="112">
        <v>39.950000000000003</v>
      </c>
      <c r="J45" s="113">
        <v>262.49</v>
      </c>
      <c r="K45" s="87">
        <v>0.44</v>
      </c>
      <c r="L45" s="88">
        <v>27.88</v>
      </c>
      <c r="M45" s="88">
        <v>14.1</v>
      </c>
      <c r="N45" s="235">
        <v>314.08</v>
      </c>
      <c r="O45" s="94"/>
      <c r="P45" s="283"/>
      <c r="Q45" s="283"/>
    </row>
    <row r="46" spans="1:17" ht="15" customHeight="1">
      <c r="A46" s="50" t="s">
        <v>122</v>
      </c>
      <c r="B46" s="78">
        <v>3.25</v>
      </c>
      <c r="C46" s="79">
        <v>363.7</v>
      </c>
      <c r="D46" s="276">
        <v>1700.5</v>
      </c>
      <c r="E46" s="78">
        <v>3.07</v>
      </c>
      <c r="F46" s="79">
        <v>324.64</v>
      </c>
      <c r="G46" s="276">
        <v>1445.6</v>
      </c>
      <c r="H46" s="87">
        <v>2</v>
      </c>
      <c r="I46" s="112">
        <v>301.43</v>
      </c>
      <c r="J46" s="113">
        <v>1384.03</v>
      </c>
      <c r="K46" s="87">
        <v>1.39</v>
      </c>
      <c r="L46" s="88">
        <v>185.9</v>
      </c>
      <c r="M46" s="88">
        <v>90.44</v>
      </c>
      <c r="N46" s="235">
        <v>1552.99</v>
      </c>
      <c r="O46" s="94"/>
      <c r="P46" s="283"/>
      <c r="Q46" s="283"/>
    </row>
    <row r="47" spans="1:17" ht="15" customHeight="1">
      <c r="A47" s="50" t="s">
        <v>134</v>
      </c>
      <c r="B47" s="78">
        <v>0</v>
      </c>
      <c r="C47" s="79">
        <v>0</v>
      </c>
      <c r="D47" s="276">
        <v>0.32</v>
      </c>
      <c r="E47" s="78" t="s">
        <v>95</v>
      </c>
      <c r="F47" s="79" t="s">
        <v>95</v>
      </c>
      <c r="G47" s="276">
        <v>0.15</v>
      </c>
      <c r="H47" s="87" t="s">
        <v>75</v>
      </c>
      <c r="I47" s="112" t="s">
        <v>75</v>
      </c>
      <c r="J47" s="113">
        <v>0.13</v>
      </c>
      <c r="K47" s="87" t="s">
        <v>75</v>
      </c>
      <c r="L47" s="88">
        <v>0.03</v>
      </c>
      <c r="M47" s="88" t="s">
        <v>75</v>
      </c>
      <c r="N47" s="235">
        <v>0.14000000000000001</v>
      </c>
      <c r="O47" s="94"/>
      <c r="P47" s="283"/>
      <c r="Q47" s="283"/>
    </row>
    <row r="48" spans="1:17" ht="15" customHeight="1">
      <c r="A48" s="50" t="s">
        <v>123</v>
      </c>
      <c r="B48" s="78">
        <v>7.0000000000000007E-2</v>
      </c>
      <c r="C48" s="79">
        <v>0.05</v>
      </c>
      <c r="D48" s="276">
        <v>5.29</v>
      </c>
      <c r="E48" s="78">
        <v>0.05</v>
      </c>
      <c r="F48" s="79">
        <v>0.36</v>
      </c>
      <c r="G48" s="276">
        <v>3.87</v>
      </c>
      <c r="H48" s="87">
        <v>0.01</v>
      </c>
      <c r="I48" s="112">
        <v>0.23</v>
      </c>
      <c r="J48" s="113">
        <v>3.85</v>
      </c>
      <c r="K48" s="87" t="s">
        <v>75</v>
      </c>
      <c r="L48" s="88">
        <v>0.08</v>
      </c>
      <c r="M48" s="88" t="s">
        <v>75</v>
      </c>
      <c r="N48" s="235">
        <v>5.73</v>
      </c>
      <c r="O48" s="94"/>
      <c r="P48" s="283"/>
      <c r="Q48" s="283"/>
    </row>
    <row r="49" spans="1:17" ht="15" customHeight="1">
      <c r="A49" s="50" t="s">
        <v>124</v>
      </c>
      <c r="B49" s="78">
        <v>0</v>
      </c>
      <c r="C49" s="79">
        <v>0</v>
      </c>
      <c r="D49" s="276">
        <v>0.24</v>
      </c>
      <c r="E49" s="78" t="s">
        <v>95</v>
      </c>
      <c r="F49" s="79">
        <v>0.4</v>
      </c>
      <c r="G49" s="276">
        <v>0.12</v>
      </c>
      <c r="H49" s="87" t="s">
        <v>75</v>
      </c>
      <c r="I49" s="112">
        <v>0.03</v>
      </c>
      <c r="J49" s="113">
        <v>1.32</v>
      </c>
      <c r="K49" s="87" t="s">
        <v>75</v>
      </c>
      <c r="L49" s="88">
        <v>0.26</v>
      </c>
      <c r="M49" s="88" t="s">
        <v>75</v>
      </c>
      <c r="N49" s="235">
        <v>1.54</v>
      </c>
      <c r="O49" s="94"/>
      <c r="P49" s="283"/>
      <c r="Q49" s="283"/>
    </row>
    <row r="50" spans="1:17" ht="15" customHeight="1">
      <c r="A50" s="50" t="s">
        <v>125</v>
      </c>
      <c r="B50" s="78">
        <v>2.0099999999999998</v>
      </c>
      <c r="C50" s="79">
        <v>5.61</v>
      </c>
      <c r="D50" s="276">
        <v>26.14</v>
      </c>
      <c r="E50" s="78">
        <v>2.4300000000000002</v>
      </c>
      <c r="F50" s="79">
        <v>3.12</v>
      </c>
      <c r="G50" s="276">
        <v>25.27</v>
      </c>
      <c r="H50" s="87">
        <v>2.2000000000000002</v>
      </c>
      <c r="I50" s="112">
        <v>1.1000000000000001</v>
      </c>
      <c r="J50" s="113">
        <v>25.19</v>
      </c>
      <c r="K50" s="87">
        <v>1.38</v>
      </c>
      <c r="L50" s="88">
        <v>1.33</v>
      </c>
      <c r="M50" s="88">
        <v>0.84</v>
      </c>
      <c r="N50" s="235">
        <v>18.87</v>
      </c>
      <c r="O50" s="94"/>
      <c r="P50" s="283"/>
      <c r="Q50" s="283"/>
    </row>
    <row r="51" spans="1:17" ht="15" customHeight="1">
      <c r="A51" s="50" t="s">
        <v>126</v>
      </c>
      <c r="B51" s="78">
        <v>0</v>
      </c>
      <c r="C51" s="79">
        <v>0.19</v>
      </c>
      <c r="D51" s="276">
        <v>1.43</v>
      </c>
      <c r="E51" s="78" t="s">
        <v>95</v>
      </c>
      <c r="F51" s="79">
        <v>0.19</v>
      </c>
      <c r="G51" s="276">
        <v>1.83</v>
      </c>
      <c r="H51" s="87">
        <v>0.03</v>
      </c>
      <c r="I51" s="112">
        <v>0.38</v>
      </c>
      <c r="J51" s="113">
        <v>3.24</v>
      </c>
      <c r="K51" s="87" t="s">
        <v>75</v>
      </c>
      <c r="L51" s="88">
        <v>0.15</v>
      </c>
      <c r="M51" s="88" t="s">
        <v>75</v>
      </c>
      <c r="N51" s="236">
        <v>2.04</v>
      </c>
      <c r="O51" s="94"/>
      <c r="P51" s="283"/>
      <c r="Q51" s="283"/>
    </row>
    <row r="52" spans="1:17" ht="15" customHeight="1">
      <c r="A52" s="49" t="s">
        <v>100</v>
      </c>
      <c r="B52" s="80">
        <v>7.67</v>
      </c>
      <c r="C52" s="81">
        <v>530.64</v>
      </c>
      <c r="D52" s="82">
        <v>3695.75</v>
      </c>
      <c r="E52" s="80">
        <v>7.27</v>
      </c>
      <c r="F52" s="81">
        <v>511.05</v>
      </c>
      <c r="G52" s="82">
        <v>3356.96</v>
      </c>
      <c r="H52" s="80">
        <v>5.9</v>
      </c>
      <c r="I52" s="81">
        <v>435.34</v>
      </c>
      <c r="J52" s="114">
        <v>2974</v>
      </c>
      <c r="K52" s="80">
        <f>SUM(K38:K51)</f>
        <v>4.13</v>
      </c>
      <c r="L52" s="83">
        <f>SUM(L38:L51)</f>
        <v>321.27999999999992</v>
      </c>
      <c r="M52" s="83">
        <f>SUM(M38:M51)</f>
        <v>106.9</v>
      </c>
      <c r="N52" s="237">
        <f>SUM(N38:O51)</f>
        <v>3248.5599999999995</v>
      </c>
      <c r="O52" s="94"/>
      <c r="P52" s="283"/>
      <c r="Q52" s="283"/>
    </row>
    <row r="53" spans="1:17" ht="15" customHeight="1">
      <c r="A53" s="24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9"/>
      <c r="O53" s="65"/>
      <c r="Q53" s="65"/>
    </row>
    <row r="54" spans="1:17" ht="15" customHeight="1">
      <c r="A54" s="49"/>
      <c r="B54" s="451" t="s">
        <v>140</v>
      </c>
      <c r="C54" s="452"/>
      <c r="D54" s="452"/>
      <c r="E54" s="452"/>
      <c r="F54" s="453"/>
      <c r="G54" s="451" t="s">
        <v>139</v>
      </c>
      <c r="H54" s="453"/>
      <c r="I54" s="451" t="s">
        <v>286</v>
      </c>
      <c r="J54" s="452"/>
      <c r="K54" s="452"/>
      <c r="L54" s="453"/>
      <c r="M54" s="451" t="s">
        <v>380</v>
      </c>
      <c r="N54" s="452"/>
      <c r="O54" s="452"/>
      <c r="P54" s="453"/>
      <c r="Q54" s="249"/>
    </row>
    <row r="55" spans="1:17" ht="21.75" customHeight="1">
      <c r="A55" s="52" t="s">
        <v>110</v>
      </c>
      <c r="B55" s="85" t="s">
        <v>111</v>
      </c>
      <c r="C55" s="86" t="s">
        <v>112</v>
      </c>
      <c r="D55" s="86" t="s">
        <v>136</v>
      </c>
      <c r="E55" s="454" t="s">
        <v>113</v>
      </c>
      <c r="F55" s="453"/>
      <c r="G55" s="455" t="s">
        <v>387</v>
      </c>
      <c r="H55" s="456"/>
      <c r="I55" s="85" t="s">
        <v>111</v>
      </c>
      <c r="J55" s="86" t="s">
        <v>112</v>
      </c>
      <c r="K55" s="457" t="s">
        <v>388</v>
      </c>
      <c r="L55" s="456"/>
      <c r="M55" s="85" t="s">
        <v>111</v>
      </c>
      <c r="N55" s="72" t="s">
        <v>112</v>
      </c>
      <c r="O55" s="234" t="s">
        <v>382</v>
      </c>
      <c r="P55" s="310" t="s">
        <v>388</v>
      </c>
      <c r="Q55" s="309"/>
    </row>
    <row r="56" spans="1:17" ht="15" customHeight="1">
      <c r="A56" s="50" t="s">
        <v>114</v>
      </c>
      <c r="B56" s="87" t="s">
        <v>95</v>
      </c>
      <c r="C56" s="88" t="s">
        <v>95</v>
      </c>
      <c r="D56" s="88" t="s">
        <v>95</v>
      </c>
      <c r="E56" s="448">
        <v>16.93</v>
      </c>
      <c r="F56" s="449"/>
      <c r="G56" s="450">
        <f>E56</f>
        <v>16.93</v>
      </c>
      <c r="H56" s="449"/>
      <c r="I56" s="254" t="s">
        <v>95</v>
      </c>
      <c r="J56" s="255" t="s">
        <v>95</v>
      </c>
      <c r="K56" s="448">
        <v>13.81</v>
      </c>
      <c r="L56" s="449"/>
      <c r="M56" s="87">
        <v>0</v>
      </c>
      <c r="N56" s="112">
        <v>0</v>
      </c>
      <c r="O56" s="112">
        <v>0</v>
      </c>
      <c r="P56" s="252">
        <v>5.64</v>
      </c>
      <c r="Q56" s="65"/>
    </row>
    <row r="57" spans="1:17" ht="15" customHeight="1">
      <c r="A57" s="50" t="s">
        <v>116</v>
      </c>
      <c r="B57" s="87">
        <v>0.1</v>
      </c>
      <c r="C57" s="88">
        <v>33.72</v>
      </c>
      <c r="D57" s="88">
        <v>0.38</v>
      </c>
      <c r="E57" s="440">
        <v>416.88</v>
      </c>
      <c r="F57" s="441"/>
      <c r="G57" s="442">
        <f>D57+E57</f>
        <v>417.26</v>
      </c>
      <c r="H57" s="441"/>
      <c r="I57" s="87">
        <v>0.11</v>
      </c>
      <c r="J57" s="88">
        <v>27.26</v>
      </c>
      <c r="K57" s="440">
        <v>410.88</v>
      </c>
      <c r="L57" s="441"/>
      <c r="M57" s="87">
        <v>0.32</v>
      </c>
      <c r="N57" s="112">
        <v>32.03</v>
      </c>
      <c r="O57" s="112">
        <v>0</v>
      </c>
      <c r="P57" s="235">
        <v>364.8</v>
      </c>
    </row>
    <row r="58" spans="1:17" ht="15" customHeight="1">
      <c r="A58" s="50" t="s">
        <v>117</v>
      </c>
      <c r="B58" s="87">
        <v>0.2</v>
      </c>
      <c r="C58" s="88">
        <v>52.13</v>
      </c>
      <c r="D58" s="88">
        <v>0.18</v>
      </c>
      <c r="E58" s="440">
        <v>1017.89</v>
      </c>
      <c r="F58" s="441"/>
      <c r="G58" s="442">
        <f t="shared" ref="G58:G59" si="2">D58+E58</f>
        <v>1018.0699999999999</v>
      </c>
      <c r="H58" s="441"/>
      <c r="I58" s="87">
        <v>0.09</v>
      </c>
      <c r="J58" s="88">
        <v>51.84</v>
      </c>
      <c r="K58" s="440">
        <v>991.98</v>
      </c>
      <c r="L58" s="441"/>
      <c r="M58" s="87">
        <v>0.7</v>
      </c>
      <c r="N58" s="112">
        <v>53.23</v>
      </c>
      <c r="O58" s="112">
        <v>0</v>
      </c>
      <c r="P58" s="235">
        <v>906.54</v>
      </c>
    </row>
    <row r="59" spans="1:17" ht="15" customHeight="1">
      <c r="A59" s="50" t="s">
        <v>118</v>
      </c>
      <c r="B59" s="87">
        <v>0.08</v>
      </c>
      <c r="C59" s="88">
        <v>8.14</v>
      </c>
      <c r="D59" s="88">
        <v>0.4</v>
      </c>
      <c r="E59" s="440">
        <v>52.12</v>
      </c>
      <c r="F59" s="441"/>
      <c r="G59" s="442">
        <f t="shared" si="2"/>
        <v>52.519999999999996</v>
      </c>
      <c r="H59" s="441"/>
      <c r="I59" s="87">
        <v>0.01</v>
      </c>
      <c r="J59" s="88">
        <v>6.46</v>
      </c>
      <c r="K59" s="440">
        <v>68.95</v>
      </c>
      <c r="L59" s="441"/>
      <c r="M59" s="87">
        <v>0.01</v>
      </c>
      <c r="N59" s="112">
        <v>4.83</v>
      </c>
      <c r="O59" s="112">
        <v>0</v>
      </c>
      <c r="P59" s="235">
        <v>31.14</v>
      </c>
    </row>
    <row r="60" spans="1:17" ht="15" customHeight="1">
      <c r="A60" s="50" t="s">
        <v>119</v>
      </c>
      <c r="B60" s="87">
        <v>0.04</v>
      </c>
      <c r="C60" s="88">
        <v>20.23</v>
      </c>
      <c r="D60" s="88" t="s">
        <v>95</v>
      </c>
      <c r="E60" s="440">
        <v>22.76</v>
      </c>
      <c r="F60" s="441"/>
      <c r="G60" s="442">
        <f t="shared" ref="G60:G62" si="3">E60</f>
        <v>22.76</v>
      </c>
      <c r="H60" s="441"/>
      <c r="I60" s="87">
        <v>0.06</v>
      </c>
      <c r="J60" s="88">
        <v>16.350000000000001</v>
      </c>
      <c r="K60" s="440">
        <v>35.450000000000003</v>
      </c>
      <c r="L60" s="441"/>
      <c r="M60" s="87">
        <v>0.14000000000000001</v>
      </c>
      <c r="N60" s="112">
        <v>17.05</v>
      </c>
      <c r="O60" s="112">
        <v>0</v>
      </c>
      <c r="P60" s="235">
        <v>32.409999999999997</v>
      </c>
    </row>
    <row r="61" spans="1:17" ht="15" customHeight="1">
      <c r="A61" s="50" t="s">
        <v>133</v>
      </c>
      <c r="B61" s="87" t="s">
        <v>95</v>
      </c>
      <c r="C61" s="88">
        <v>0.08</v>
      </c>
      <c r="D61" s="88" t="s">
        <v>95</v>
      </c>
      <c r="E61" s="440">
        <v>1.37</v>
      </c>
      <c r="F61" s="441"/>
      <c r="G61" s="442">
        <f t="shared" si="3"/>
        <v>1.37</v>
      </c>
      <c r="H61" s="441"/>
      <c r="I61" s="87">
        <v>0</v>
      </c>
      <c r="J61" s="88">
        <v>0</v>
      </c>
      <c r="K61" s="440">
        <v>0.71</v>
      </c>
      <c r="L61" s="441"/>
      <c r="M61" s="87">
        <v>0</v>
      </c>
      <c r="N61" s="112">
        <v>0.23</v>
      </c>
      <c r="O61" s="112">
        <v>0</v>
      </c>
      <c r="P61" s="235">
        <v>1.1200000000000001</v>
      </c>
    </row>
    <row r="62" spans="1:17" ht="15" customHeight="1">
      <c r="A62" s="50" t="s">
        <v>120</v>
      </c>
      <c r="B62" s="87" t="s">
        <v>95</v>
      </c>
      <c r="C62" s="88">
        <v>0.35</v>
      </c>
      <c r="D62" s="88" t="s">
        <v>95</v>
      </c>
      <c r="E62" s="440">
        <v>0.97</v>
      </c>
      <c r="F62" s="441"/>
      <c r="G62" s="442">
        <f t="shared" si="3"/>
        <v>0.97</v>
      </c>
      <c r="H62" s="441"/>
      <c r="I62" s="87">
        <v>0</v>
      </c>
      <c r="J62" s="88">
        <v>0</v>
      </c>
      <c r="K62" s="440">
        <v>2.09</v>
      </c>
      <c r="L62" s="441"/>
      <c r="M62" s="87">
        <v>0</v>
      </c>
      <c r="N62" s="112">
        <v>0.14000000000000001</v>
      </c>
      <c r="O62" s="112">
        <v>0</v>
      </c>
      <c r="P62" s="235">
        <v>1.1399999999999999</v>
      </c>
    </row>
    <row r="63" spans="1:17" ht="15" customHeight="1">
      <c r="A63" s="50" t="s">
        <v>121</v>
      </c>
      <c r="B63" s="87">
        <v>1.43</v>
      </c>
      <c r="C63" s="88">
        <v>31.51</v>
      </c>
      <c r="D63" s="88">
        <v>26.16</v>
      </c>
      <c r="E63" s="440">
        <v>350.7</v>
      </c>
      <c r="F63" s="441"/>
      <c r="G63" s="442">
        <f t="shared" ref="G63:G64" si="4">D63+E63</f>
        <v>376.86</v>
      </c>
      <c r="H63" s="441"/>
      <c r="I63" s="87">
        <v>1.59</v>
      </c>
      <c r="J63" s="88">
        <v>25.04</v>
      </c>
      <c r="K63" s="440">
        <v>390.86</v>
      </c>
      <c r="L63" s="441"/>
      <c r="M63" s="87">
        <v>1.18</v>
      </c>
      <c r="N63" s="112">
        <v>28.85</v>
      </c>
      <c r="O63" s="112">
        <v>0</v>
      </c>
      <c r="P63" s="235">
        <v>443.84</v>
      </c>
    </row>
    <row r="64" spans="1:17" ht="15" customHeight="1">
      <c r="A64" s="50" t="s">
        <v>122</v>
      </c>
      <c r="B64" s="87">
        <v>1.4</v>
      </c>
      <c r="C64" s="88">
        <v>158.31</v>
      </c>
      <c r="D64" s="88">
        <v>149.29</v>
      </c>
      <c r="E64" s="440">
        <v>1530.62</v>
      </c>
      <c r="F64" s="441"/>
      <c r="G64" s="442">
        <f t="shared" si="4"/>
        <v>1679.9099999999999</v>
      </c>
      <c r="H64" s="441"/>
      <c r="I64" s="87">
        <v>1.1499999999999999</v>
      </c>
      <c r="J64" s="88">
        <v>120.91</v>
      </c>
      <c r="K64" s="440">
        <v>1631.18</v>
      </c>
      <c r="L64" s="441"/>
      <c r="M64" s="87">
        <v>1.76</v>
      </c>
      <c r="N64" s="112">
        <v>84.67</v>
      </c>
      <c r="O64" s="112">
        <v>0</v>
      </c>
      <c r="P64" s="235">
        <v>1571.43</v>
      </c>
    </row>
    <row r="65" spans="1:18" ht="15" customHeight="1">
      <c r="A65" s="50" t="s">
        <v>134</v>
      </c>
      <c r="B65" s="87" t="s">
        <v>95</v>
      </c>
      <c r="C65" s="88" t="s">
        <v>95</v>
      </c>
      <c r="D65" s="88" t="s">
        <v>95</v>
      </c>
      <c r="E65" s="440">
        <v>0.18</v>
      </c>
      <c r="F65" s="441"/>
      <c r="G65" s="442">
        <f>E65</f>
        <v>0.18</v>
      </c>
      <c r="H65" s="441"/>
      <c r="I65" s="87" t="s">
        <v>95</v>
      </c>
      <c r="J65" s="88" t="s">
        <v>95</v>
      </c>
      <c r="K65" s="446" t="s">
        <v>95</v>
      </c>
      <c r="L65" s="447"/>
      <c r="M65" s="87" t="s">
        <v>95</v>
      </c>
      <c r="N65" s="112" t="s">
        <v>95</v>
      </c>
      <c r="O65" s="112" t="s">
        <v>95</v>
      </c>
      <c r="P65" s="239" t="s">
        <v>95</v>
      </c>
    </row>
    <row r="66" spans="1:18" ht="15" customHeight="1">
      <c r="A66" s="50" t="s">
        <v>123</v>
      </c>
      <c r="B66" s="87">
        <v>0.03</v>
      </c>
      <c r="C66" s="88">
        <v>0.19</v>
      </c>
      <c r="D66" s="88">
        <v>0.12</v>
      </c>
      <c r="E66" s="440">
        <v>6.75</v>
      </c>
      <c r="F66" s="441"/>
      <c r="G66" s="442">
        <f t="shared" ref="G66" si="5">D66+E66</f>
        <v>6.87</v>
      </c>
      <c r="H66" s="441"/>
      <c r="I66" s="87">
        <v>0.03</v>
      </c>
      <c r="J66" s="88">
        <v>0</v>
      </c>
      <c r="K66" s="440">
        <v>6.12</v>
      </c>
      <c r="L66" s="441"/>
      <c r="M66" s="87">
        <v>0.01</v>
      </c>
      <c r="N66" s="112">
        <v>0</v>
      </c>
      <c r="O66" s="112">
        <v>0</v>
      </c>
      <c r="P66" s="235">
        <v>11.79</v>
      </c>
    </row>
    <row r="67" spans="1:18" ht="15" customHeight="1">
      <c r="A67" s="50" t="s">
        <v>124</v>
      </c>
      <c r="B67" s="87" t="s">
        <v>95</v>
      </c>
      <c r="C67" s="88" t="s">
        <v>95</v>
      </c>
      <c r="D67" s="88" t="s">
        <v>95</v>
      </c>
      <c r="E67" s="440">
        <v>0.78</v>
      </c>
      <c r="F67" s="441"/>
      <c r="G67" s="442">
        <f>E67</f>
        <v>0.78</v>
      </c>
      <c r="H67" s="441"/>
      <c r="I67" s="87" t="s">
        <v>95</v>
      </c>
      <c r="J67" s="88" t="s">
        <v>95</v>
      </c>
      <c r="K67" s="446" t="s">
        <v>95</v>
      </c>
      <c r="L67" s="447"/>
      <c r="M67" s="87" t="s">
        <v>95</v>
      </c>
      <c r="N67" s="112" t="s">
        <v>95</v>
      </c>
      <c r="O67" s="112" t="s">
        <v>95</v>
      </c>
      <c r="P67" s="239" t="s">
        <v>95</v>
      </c>
    </row>
    <row r="68" spans="1:18" ht="15" customHeight="1">
      <c r="A68" s="50" t="s">
        <v>125</v>
      </c>
      <c r="B68" s="87">
        <v>0.91</v>
      </c>
      <c r="C68" s="88">
        <v>2.79</v>
      </c>
      <c r="D68" s="88">
        <v>1.23</v>
      </c>
      <c r="E68" s="440">
        <v>15.78</v>
      </c>
      <c r="F68" s="441"/>
      <c r="G68" s="442">
        <f t="shared" ref="G68" si="6">D68+E68</f>
        <v>17.009999999999998</v>
      </c>
      <c r="H68" s="441"/>
      <c r="I68" s="87">
        <v>0.01</v>
      </c>
      <c r="J68" s="88">
        <v>0</v>
      </c>
      <c r="K68" s="440">
        <v>1.47</v>
      </c>
      <c r="L68" s="441"/>
      <c r="M68" s="87">
        <v>0</v>
      </c>
      <c r="N68" s="112">
        <v>0</v>
      </c>
      <c r="O68" s="112">
        <v>0</v>
      </c>
      <c r="P68" s="235">
        <v>0.61</v>
      </c>
    </row>
    <row r="69" spans="1:18" ht="15" customHeight="1">
      <c r="A69" s="50" t="s">
        <v>126</v>
      </c>
      <c r="B69" s="87" t="s">
        <v>95</v>
      </c>
      <c r="C69" s="88">
        <v>0.28000000000000003</v>
      </c>
      <c r="D69" s="88" t="s">
        <v>95</v>
      </c>
      <c r="E69" s="443">
        <v>2.23</v>
      </c>
      <c r="F69" s="444"/>
      <c r="G69" s="445">
        <f>E69</f>
        <v>2.23</v>
      </c>
      <c r="H69" s="444"/>
      <c r="I69" s="256">
        <v>1.01</v>
      </c>
      <c r="J69" s="257">
        <v>0.97</v>
      </c>
      <c r="K69" s="443">
        <v>10.95</v>
      </c>
      <c r="L69" s="444"/>
      <c r="M69" s="87">
        <v>0.89</v>
      </c>
      <c r="N69" s="112">
        <v>1.6</v>
      </c>
      <c r="O69" s="112">
        <v>0</v>
      </c>
      <c r="P69" s="236">
        <v>12.379999999999999</v>
      </c>
    </row>
    <row r="70" spans="1:18" ht="15" customHeight="1">
      <c r="A70" s="49" t="s">
        <v>100</v>
      </c>
      <c r="B70" s="74">
        <f>SUM(B56:B69)</f>
        <v>4.1899999999999995</v>
      </c>
      <c r="C70" s="77">
        <f>SUM(C56:C69)</f>
        <v>307.73</v>
      </c>
      <c r="D70" s="77">
        <f>SUM(D56:D69)</f>
        <v>177.76</v>
      </c>
      <c r="E70" s="437">
        <f>SUM(E56:F69)</f>
        <v>3435.96</v>
      </c>
      <c r="F70" s="438"/>
      <c r="G70" s="439">
        <f>SUM(G56:H69)</f>
        <v>3613.72</v>
      </c>
      <c r="H70" s="438"/>
      <c r="I70" s="80">
        <f>SUM(I69,I56:I67)</f>
        <v>4.05</v>
      </c>
      <c r="J70" s="83">
        <f>SUM(J69,J56:J67)</f>
        <v>248.82999999999998</v>
      </c>
      <c r="K70" s="437">
        <f>SUM(K56:K67,K69)</f>
        <v>3562.9799999999996</v>
      </c>
      <c r="L70" s="438"/>
      <c r="M70" s="80">
        <f>SUM(M69,M56:M67)</f>
        <v>5.01</v>
      </c>
      <c r="N70" s="81">
        <f>SUM(N69,N56:N67)</f>
        <v>222.63</v>
      </c>
      <c r="O70" s="81">
        <f>SUM(O69,O56:O67)</f>
        <v>0</v>
      </c>
      <c r="P70" s="237">
        <f>SUM(P56:P67,P69)</f>
        <v>3382.2300000000005</v>
      </c>
    </row>
    <row r="71" spans="1:18" ht="15" customHeight="1">
      <c r="A71" s="49" t="s">
        <v>100</v>
      </c>
      <c r="B71" s="253"/>
      <c r="C71" s="84"/>
      <c r="D71" s="84"/>
      <c r="E71" s="108"/>
      <c r="F71" s="278"/>
      <c r="G71" s="250"/>
      <c r="H71" s="278"/>
      <c r="I71" s="80">
        <f>SUM(I56:I69)</f>
        <v>4.0599999999999996</v>
      </c>
      <c r="J71" s="83">
        <f>SUM(J56:J69)</f>
        <v>248.82999999999998</v>
      </c>
      <c r="K71" s="437">
        <f>SUM(K56:K69)</f>
        <v>3564.4499999999994</v>
      </c>
      <c r="L71" s="438"/>
      <c r="M71" s="80">
        <f t="shared" ref="M71:O71" si="7">SUM(M56:M69)</f>
        <v>5.0099999999999989</v>
      </c>
      <c r="N71" s="81">
        <f t="shared" si="7"/>
        <v>222.62999999999997</v>
      </c>
      <c r="O71" s="81">
        <f t="shared" si="7"/>
        <v>0</v>
      </c>
      <c r="P71" s="237">
        <f>SUM(P56:P69)</f>
        <v>3382.8400000000006</v>
      </c>
      <c r="R71" s="65"/>
    </row>
  </sheetData>
  <mergeCells count="67">
    <mergeCell ref="A1:B1"/>
    <mergeCell ref="A2:M2"/>
    <mergeCell ref="B4:D4"/>
    <mergeCell ref="E4:G4"/>
    <mergeCell ref="H4:J4"/>
    <mergeCell ref="K4:M4"/>
    <mergeCell ref="B20:D20"/>
    <mergeCell ref="E20:G20"/>
    <mergeCell ref="H20:J20"/>
    <mergeCell ref="K20:M20"/>
    <mergeCell ref="B36:D36"/>
    <mergeCell ref="E36:G36"/>
    <mergeCell ref="H36:J36"/>
    <mergeCell ref="K36:N36"/>
    <mergeCell ref="B54:F54"/>
    <mergeCell ref="G54:H54"/>
    <mergeCell ref="I54:L54"/>
    <mergeCell ref="M54:P54"/>
    <mergeCell ref="E55:F55"/>
    <mergeCell ref="G55:H55"/>
    <mergeCell ref="K55:L55"/>
    <mergeCell ref="E56:F56"/>
    <mergeCell ref="G56:H56"/>
    <mergeCell ref="K56:L56"/>
    <mergeCell ref="E57:F57"/>
    <mergeCell ref="G57:H57"/>
    <mergeCell ref="K57:L57"/>
    <mergeCell ref="E58:F58"/>
    <mergeCell ref="G58:H58"/>
    <mergeCell ref="K58:L58"/>
    <mergeCell ref="E59:F59"/>
    <mergeCell ref="G59:H59"/>
    <mergeCell ref="K59:L59"/>
    <mergeCell ref="E60:F60"/>
    <mergeCell ref="G60:H60"/>
    <mergeCell ref="K60:L60"/>
    <mergeCell ref="E61:F61"/>
    <mergeCell ref="G61:H61"/>
    <mergeCell ref="K61:L61"/>
    <mergeCell ref="E62:F62"/>
    <mergeCell ref="G62:H62"/>
    <mergeCell ref="K62:L62"/>
    <mergeCell ref="E63:F63"/>
    <mergeCell ref="G63:H63"/>
    <mergeCell ref="K63:L63"/>
    <mergeCell ref="E64:F64"/>
    <mergeCell ref="G64:H64"/>
    <mergeCell ref="K64:L64"/>
    <mergeCell ref="E65:F65"/>
    <mergeCell ref="G65:H65"/>
    <mergeCell ref="K65:L65"/>
    <mergeCell ref="E66:F66"/>
    <mergeCell ref="G66:H66"/>
    <mergeCell ref="K66:L66"/>
    <mergeCell ref="E67:F67"/>
    <mergeCell ref="G67:H67"/>
    <mergeCell ref="K67:L67"/>
    <mergeCell ref="E70:F70"/>
    <mergeCell ref="G70:H70"/>
    <mergeCell ref="K70:L70"/>
    <mergeCell ref="K71:L71"/>
    <mergeCell ref="E68:F68"/>
    <mergeCell ref="G68:H68"/>
    <mergeCell ref="K68:L68"/>
    <mergeCell ref="E69:F69"/>
    <mergeCell ref="G69:H69"/>
    <mergeCell ref="K69:L69"/>
  </mergeCells>
  <phoneticPr fontId="5"/>
  <printOptions horizontalCentered="1"/>
  <pageMargins left="3.937007874015748E-2" right="3.937007874015748E-2" top="0.35433070866141736" bottom="0.35433070866141736" header="0.31496062992125984" footer="0.31496062992125984"/>
  <pageSetup paperSize="1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59"/>
  <sheetViews>
    <sheetView zoomScaleNormal="100" workbookViewId="0">
      <pane xSplit="1" topLeftCell="B1" activePane="topRight" state="frozen"/>
      <selection activeCell="A2" sqref="A2"/>
      <selection pane="topRight" sqref="A1:B1"/>
    </sheetView>
  </sheetViews>
  <sheetFormatPr defaultRowHeight="13.5"/>
  <cols>
    <col min="1" max="1" width="10.625" style="48" customWidth="1"/>
    <col min="2" max="2" width="5.625" style="48" customWidth="1"/>
    <col min="3" max="11" width="7" style="48" customWidth="1"/>
    <col min="12" max="25" width="7" style="1" customWidth="1"/>
    <col min="26" max="16384" width="9" style="1"/>
  </cols>
  <sheetData>
    <row r="1" spans="1:17" ht="18" customHeight="1">
      <c r="A1" s="462">
        <v>44029</v>
      </c>
      <c r="B1" s="462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21.95" customHeight="1">
      <c r="A2" s="434" t="s">
        <v>715</v>
      </c>
      <c r="B2" s="434"/>
      <c r="C2" s="434"/>
      <c r="D2" s="434"/>
      <c r="E2" s="434"/>
      <c r="F2" s="434"/>
      <c r="G2" s="434"/>
      <c r="H2" s="434"/>
      <c r="I2" s="434"/>
      <c r="J2" s="434"/>
      <c r="K2" s="47"/>
      <c r="L2" s="47"/>
      <c r="M2" s="47"/>
    </row>
    <row r="3" spans="1:17" ht="15.95" customHeight="1">
      <c r="Q3" s="65"/>
    </row>
    <row r="4" spans="1:17" s="65" customFormat="1" ht="15" customHeight="1">
      <c r="A4" s="49"/>
      <c r="B4" s="49" t="s">
        <v>433</v>
      </c>
      <c r="C4" s="308"/>
      <c r="D4" s="308"/>
      <c r="E4" s="308"/>
      <c r="F4" s="308"/>
      <c r="G4" s="49" t="s">
        <v>472</v>
      </c>
      <c r="H4" s="308"/>
      <c r="I4" s="308"/>
      <c r="J4" s="308"/>
      <c r="K4" s="308"/>
      <c r="L4" s="49" t="s">
        <v>498</v>
      </c>
      <c r="M4" s="308"/>
      <c r="N4" s="308"/>
      <c r="O4" s="308"/>
      <c r="P4" s="308"/>
      <c r="Q4" s="50"/>
    </row>
    <row r="5" spans="1:17" s="65" customFormat="1" ht="20.25" customHeight="1">
      <c r="A5" s="52" t="s">
        <v>110</v>
      </c>
      <c r="B5" s="313" t="s">
        <v>111</v>
      </c>
      <c r="C5" s="314" t="s">
        <v>112</v>
      </c>
      <c r="D5" s="315" t="s">
        <v>382</v>
      </c>
      <c r="E5" s="321" t="s">
        <v>383</v>
      </c>
      <c r="F5" s="325" t="s">
        <v>388</v>
      </c>
      <c r="G5" s="313" t="s">
        <v>111</v>
      </c>
      <c r="H5" s="314" t="s">
        <v>112</v>
      </c>
      <c r="I5" s="315" t="s">
        <v>382</v>
      </c>
      <c r="J5" s="321" t="s">
        <v>383</v>
      </c>
      <c r="K5" s="325" t="s">
        <v>388</v>
      </c>
      <c r="L5" s="313" t="s">
        <v>111</v>
      </c>
      <c r="M5" s="314" t="s">
        <v>112</v>
      </c>
      <c r="N5" s="315" t="s">
        <v>382</v>
      </c>
      <c r="O5" s="321" t="s">
        <v>383</v>
      </c>
      <c r="P5" s="325" t="s">
        <v>388</v>
      </c>
      <c r="Q5" s="56"/>
    </row>
    <row r="6" spans="1:17" s="65" customFormat="1" ht="15" customHeight="1">
      <c r="A6" s="50" t="s">
        <v>114</v>
      </c>
      <c r="B6" s="87">
        <v>0.02</v>
      </c>
      <c r="C6" s="112">
        <v>0.01</v>
      </c>
      <c r="D6" s="112">
        <v>2.23</v>
      </c>
      <c r="E6" s="322">
        <v>6.1</v>
      </c>
      <c r="F6" s="280">
        <f t="shared" ref="F6:F14" si="0">SUM(D6:E6)</f>
        <v>8.33</v>
      </c>
      <c r="G6" s="87">
        <v>0.02</v>
      </c>
      <c r="H6" s="112">
        <v>0</v>
      </c>
      <c r="I6" s="112">
        <v>2.79</v>
      </c>
      <c r="J6" s="322">
        <v>2.13</v>
      </c>
      <c r="K6" s="351">
        <f t="shared" ref="K6:K14" si="1">SUM(I6:J6)</f>
        <v>4.92</v>
      </c>
      <c r="L6" s="87">
        <v>0</v>
      </c>
      <c r="M6" s="112">
        <v>0.27</v>
      </c>
      <c r="N6" s="112">
        <v>2.25</v>
      </c>
      <c r="O6" s="322">
        <v>2.2400000000000002</v>
      </c>
      <c r="P6" s="370">
        <f t="shared" ref="P6" si="2">N6+O6</f>
        <v>4.49</v>
      </c>
      <c r="Q6" s="373"/>
    </row>
    <row r="7" spans="1:17" s="65" customFormat="1" ht="15" customHeight="1">
      <c r="A7" s="50" t="s">
        <v>116</v>
      </c>
      <c r="B7" s="87">
        <v>0.3</v>
      </c>
      <c r="C7" s="112">
        <v>32.97</v>
      </c>
      <c r="D7" s="112">
        <v>17.71</v>
      </c>
      <c r="E7" s="312">
        <v>326.14</v>
      </c>
      <c r="F7" s="281">
        <f t="shared" si="0"/>
        <v>343.84999999999997</v>
      </c>
      <c r="G7" s="87">
        <v>0.78</v>
      </c>
      <c r="H7" s="112">
        <v>31.42</v>
      </c>
      <c r="I7" s="112">
        <v>14.23</v>
      </c>
      <c r="J7" s="312">
        <v>296.3</v>
      </c>
      <c r="K7" s="348">
        <f t="shared" si="1"/>
        <v>310.53000000000003</v>
      </c>
      <c r="L7" s="87">
        <v>0.52</v>
      </c>
      <c r="M7" s="112">
        <v>24.18</v>
      </c>
      <c r="N7" s="112">
        <v>20.53</v>
      </c>
      <c r="O7" s="312">
        <v>247.28</v>
      </c>
      <c r="P7" s="370">
        <f>N7+O7</f>
        <v>267.81</v>
      </c>
      <c r="Q7" s="373"/>
    </row>
    <row r="8" spans="1:17" s="65" customFormat="1" ht="15" customHeight="1">
      <c r="A8" s="50" t="s">
        <v>117</v>
      </c>
      <c r="B8" s="87">
        <v>0.56999999999999995</v>
      </c>
      <c r="C8" s="112">
        <v>58.19</v>
      </c>
      <c r="D8" s="112">
        <v>10.050000000000001</v>
      </c>
      <c r="E8" s="312">
        <v>923.19</v>
      </c>
      <c r="F8" s="281">
        <f t="shared" si="0"/>
        <v>933.24</v>
      </c>
      <c r="G8" s="87">
        <v>0.78</v>
      </c>
      <c r="H8" s="112">
        <v>84.43</v>
      </c>
      <c r="I8" s="112">
        <v>16.8</v>
      </c>
      <c r="J8" s="312">
        <v>1124.58</v>
      </c>
      <c r="K8" s="348">
        <f t="shared" si="1"/>
        <v>1141.3799999999999</v>
      </c>
      <c r="L8" s="87">
        <v>1.32</v>
      </c>
      <c r="M8" s="112">
        <v>82.76</v>
      </c>
      <c r="N8" s="112">
        <v>36.76</v>
      </c>
      <c r="O8" s="312">
        <v>1130.5999999999999</v>
      </c>
      <c r="P8" s="370">
        <f t="shared" ref="P8:P14" si="3">N8+O8</f>
        <v>1167.3599999999999</v>
      </c>
      <c r="Q8" s="373"/>
    </row>
    <row r="9" spans="1:17" s="65" customFormat="1" ht="15" customHeight="1">
      <c r="A9" s="50" t="s">
        <v>118</v>
      </c>
      <c r="B9" s="87">
        <v>0.04</v>
      </c>
      <c r="C9" s="112">
        <v>5.49</v>
      </c>
      <c r="D9" s="112">
        <v>0.1</v>
      </c>
      <c r="E9" s="312">
        <v>41.85</v>
      </c>
      <c r="F9" s="281">
        <f t="shared" si="0"/>
        <v>41.95</v>
      </c>
      <c r="G9" s="87">
        <v>0.05</v>
      </c>
      <c r="H9" s="112">
        <v>4.66</v>
      </c>
      <c r="I9" s="112">
        <v>0.94</v>
      </c>
      <c r="J9" s="312">
        <v>54.7</v>
      </c>
      <c r="K9" s="348">
        <f t="shared" si="1"/>
        <v>55.64</v>
      </c>
      <c r="L9" s="87">
        <v>0.09</v>
      </c>
      <c r="M9" s="112">
        <v>2.12</v>
      </c>
      <c r="N9" s="112">
        <v>2.96</v>
      </c>
      <c r="O9" s="312">
        <v>31.84</v>
      </c>
      <c r="P9" s="370">
        <f t="shared" si="3"/>
        <v>34.799999999999997</v>
      </c>
      <c r="Q9" s="373"/>
    </row>
    <row r="10" spans="1:17" s="65" customFormat="1" ht="15" customHeight="1">
      <c r="A10" s="50" t="s">
        <v>119</v>
      </c>
      <c r="B10" s="87">
        <v>0.05</v>
      </c>
      <c r="C10" s="112">
        <v>14.31</v>
      </c>
      <c r="D10" s="112">
        <v>0</v>
      </c>
      <c r="E10" s="312">
        <v>40.14</v>
      </c>
      <c r="F10" s="281">
        <f t="shared" si="0"/>
        <v>40.14</v>
      </c>
      <c r="G10" s="87">
        <v>0.12</v>
      </c>
      <c r="H10" s="112">
        <v>8.4</v>
      </c>
      <c r="I10" s="112">
        <v>0.05</v>
      </c>
      <c r="J10" s="312">
        <v>44.92</v>
      </c>
      <c r="K10" s="348">
        <f t="shared" si="1"/>
        <v>44.97</v>
      </c>
      <c r="L10" s="87">
        <v>0.03</v>
      </c>
      <c r="M10" s="112">
        <v>7.62</v>
      </c>
      <c r="N10" s="112">
        <v>0.04</v>
      </c>
      <c r="O10" s="312">
        <v>33.07</v>
      </c>
      <c r="P10" s="370">
        <f t="shared" si="3"/>
        <v>33.11</v>
      </c>
      <c r="Q10" s="373"/>
    </row>
    <row r="11" spans="1:17" s="65" customFormat="1" ht="15" customHeight="1">
      <c r="A11" s="50" t="s">
        <v>133</v>
      </c>
      <c r="B11" s="87">
        <v>0</v>
      </c>
      <c r="C11" s="112">
        <v>0.22</v>
      </c>
      <c r="D11" s="112">
        <v>0.32</v>
      </c>
      <c r="E11" s="312">
        <v>0.73</v>
      </c>
      <c r="F11" s="281">
        <f t="shared" si="0"/>
        <v>1.05</v>
      </c>
      <c r="G11" s="87">
        <v>0</v>
      </c>
      <c r="H11" s="112">
        <v>0.1</v>
      </c>
      <c r="I11" s="112">
        <v>7.0000000000000007E-2</v>
      </c>
      <c r="J11" s="312">
        <v>1.05</v>
      </c>
      <c r="K11" s="348">
        <f t="shared" si="1"/>
        <v>1.1200000000000001</v>
      </c>
      <c r="L11" s="87">
        <v>0</v>
      </c>
      <c r="M11" s="112">
        <v>0</v>
      </c>
      <c r="N11" s="112">
        <v>2.99</v>
      </c>
      <c r="O11" s="312">
        <v>1.45</v>
      </c>
      <c r="P11" s="370">
        <f t="shared" si="3"/>
        <v>4.4400000000000004</v>
      </c>
      <c r="Q11" s="373"/>
    </row>
    <row r="12" spans="1:17" s="65" customFormat="1" ht="15" customHeight="1">
      <c r="A12" s="50" t="s">
        <v>473</v>
      </c>
      <c r="B12" s="87">
        <v>0</v>
      </c>
      <c r="C12" s="112">
        <v>0.09</v>
      </c>
      <c r="D12" s="112">
        <v>0.27</v>
      </c>
      <c r="E12" s="312">
        <v>0.71</v>
      </c>
      <c r="F12" s="281">
        <f t="shared" si="0"/>
        <v>0.98</v>
      </c>
      <c r="G12" s="87">
        <v>0.03</v>
      </c>
      <c r="H12" s="112">
        <v>0.43</v>
      </c>
      <c r="I12" s="112">
        <v>0.02</v>
      </c>
      <c r="J12" s="312">
        <v>0.51</v>
      </c>
      <c r="K12" s="348">
        <f t="shared" si="1"/>
        <v>0.53</v>
      </c>
      <c r="L12" s="87">
        <v>0</v>
      </c>
      <c r="M12" s="112">
        <v>0.33</v>
      </c>
      <c r="N12" s="112">
        <v>7.0000000000000007E-2</v>
      </c>
      <c r="O12" s="312">
        <v>1.93</v>
      </c>
      <c r="P12" s="370">
        <f t="shared" si="3"/>
        <v>2</v>
      </c>
      <c r="Q12" s="373"/>
    </row>
    <row r="13" spans="1:17" s="65" customFormat="1" ht="15" customHeight="1">
      <c r="A13" s="50" t="s">
        <v>121</v>
      </c>
      <c r="B13" s="87">
        <v>1.66</v>
      </c>
      <c r="C13" s="112">
        <v>47.6</v>
      </c>
      <c r="D13" s="112">
        <v>108.77</v>
      </c>
      <c r="E13" s="312">
        <v>445.47</v>
      </c>
      <c r="F13" s="281">
        <f t="shared" si="0"/>
        <v>554.24</v>
      </c>
      <c r="G13" s="87">
        <v>4.3499999999999996</v>
      </c>
      <c r="H13" s="112">
        <v>68.08</v>
      </c>
      <c r="I13" s="112">
        <v>167.83</v>
      </c>
      <c r="J13" s="312">
        <v>511.63</v>
      </c>
      <c r="K13" s="348">
        <f t="shared" si="1"/>
        <v>679.46</v>
      </c>
      <c r="L13" s="87">
        <v>3.46</v>
      </c>
      <c r="M13" s="112">
        <v>79.819999999999993</v>
      </c>
      <c r="N13" s="112">
        <v>259.67</v>
      </c>
      <c r="O13" s="312">
        <v>623.15</v>
      </c>
      <c r="P13" s="370">
        <f t="shared" si="3"/>
        <v>882.81999999999994</v>
      </c>
      <c r="Q13" s="373"/>
    </row>
    <row r="14" spans="1:17" s="65" customFormat="1" ht="15" customHeight="1">
      <c r="A14" s="50" t="s">
        <v>122</v>
      </c>
      <c r="B14" s="87">
        <v>2.66</v>
      </c>
      <c r="C14" s="112">
        <v>71.14</v>
      </c>
      <c r="D14" s="112">
        <v>338.66</v>
      </c>
      <c r="E14" s="312">
        <v>1367.74</v>
      </c>
      <c r="F14" s="281">
        <f t="shared" si="0"/>
        <v>1706.4</v>
      </c>
      <c r="G14" s="87">
        <v>2.79</v>
      </c>
      <c r="H14" s="112">
        <v>85.87</v>
      </c>
      <c r="I14" s="112">
        <v>479.06</v>
      </c>
      <c r="J14" s="312">
        <v>1201.97</v>
      </c>
      <c r="K14" s="348">
        <f t="shared" si="1"/>
        <v>1681.03</v>
      </c>
      <c r="L14" s="87">
        <v>5.16</v>
      </c>
      <c r="M14" s="112">
        <v>75.86</v>
      </c>
      <c r="N14" s="112">
        <v>509.99</v>
      </c>
      <c r="O14" s="312">
        <v>1091.9100000000001</v>
      </c>
      <c r="P14" s="370">
        <f t="shared" si="3"/>
        <v>1601.9</v>
      </c>
      <c r="Q14" s="373"/>
    </row>
    <row r="15" spans="1:17" s="65" customFormat="1" ht="15" customHeight="1">
      <c r="A15" s="50" t="s">
        <v>134</v>
      </c>
      <c r="B15" s="87" t="s">
        <v>95</v>
      </c>
      <c r="C15" s="112" t="s">
        <v>95</v>
      </c>
      <c r="D15" s="112" t="s">
        <v>95</v>
      </c>
      <c r="E15" s="282" t="s">
        <v>95</v>
      </c>
      <c r="F15" s="282" t="s">
        <v>95</v>
      </c>
      <c r="G15" s="87"/>
      <c r="H15" s="112"/>
      <c r="I15" s="112"/>
      <c r="J15" s="350"/>
      <c r="K15" s="350" t="s">
        <v>95</v>
      </c>
      <c r="L15" s="87"/>
      <c r="M15" s="112"/>
      <c r="N15" s="112"/>
      <c r="O15" s="371"/>
      <c r="P15" s="371" t="s">
        <v>95</v>
      </c>
      <c r="Q15" s="374"/>
    </row>
    <row r="16" spans="1:17" s="65" customFormat="1" ht="15" customHeight="1">
      <c r="A16" s="50" t="s">
        <v>123</v>
      </c>
      <c r="B16" s="87">
        <v>0</v>
      </c>
      <c r="C16" s="112">
        <v>0.26</v>
      </c>
      <c r="D16" s="112">
        <v>2.27</v>
      </c>
      <c r="E16" s="312">
        <v>10.119999999999999</v>
      </c>
      <c r="F16" s="281">
        <f>SUM(D16:E16)</f>
        <v>12.389999999999999</v>
      </c>
      <c r="G16" s="87">
        <v>0</v>
      </c>
      <c r="H16" s="112">
        <v>0</v>
      </c>
      <c r="I16" s="112">
        <v>4.24</v>
      </c>
      <c r="J16" s="312">
        <v>5.81</v>
      </c>
      <c r="K16" s="348">
        <f>SUM(I16:J16)</f>
        <v>10.050000000000001</v>
      </c>
      <c r="L16" s="87">
        <v>0</v>
      </c>
      <c r="M16" s="112">
        <v>0</v>
      </c>
      <c r="N16" s="112">
        <v>3.16</v>
      </c>
      <c r="O16" s="312">
        <v>5.3</v>
      </c>
      <c r="P16" s="370">
        <f>N16+O16</f>
        <v>8.4600000000000009</v>
      </c>
      <c r="Q16" s="373"/>
    </row>
    <row r="17" spans="1:18" s="65" customFormat="1" ht="15" customHeight="1">
      <c r="A17" s="50" t="s">
        <v>124</v>
      </c>
      <c r="B17" s="87" t="s">
        <v>95</v>
      </c>
      <c r="C17" s="112" t="s">
        <v>95</v>
      </c>
      <c r="D17" s="112" t="s">
        <v>95</v>
      </c>
      <c r="E17" s="282" t="s">
        <v>95</v>
      </c>
      <c r="F17" s="282" t="s">
        <v>95</v>
      </c>
      <c r="G17" s="87"/>
      <c r="H17" s="112"/>
      <c r="I17" s="112"/>
      <c r="J17" s="350"/>
      <c r="K17" s="350" t="s">
        <v>95</v>
      </c>
      <c r="L17" s="87"/>
      <c r="M17" s="112"/>
      <c r="N17" s="112"/>
      <c r="O17" s="371"/>
      <c r="P17" s="371" t="s">
        <v>95</v>
      </c>
      <c r="Q17" s="374"/>
    </row>
    <row r="18" spans="1:18" s="65" customFormat="1" ht="15" customHeight="1">
      <c r="A18" s="50" t="s">
        <v>125</v>
      </c>
      <c r="B18" s="87" t="s">
        <v>95</v>
      </c>
      <c r="C18" s="112" t="s">
        <v>95</v>
      </c>
      <c r="D18" s="112" t="s">
        <v>95</v>
      </c>
      <c r="E18" s="282" t="s">
        <v>95</v>
      </c>
      <c r="F18" s="282" t="s">
        <v>95</v>
      </c>
      <c r="G18" s="87"/>
      <c r="H18" s="112"/>
      <c r="I18" s="112"/>
      <c r="J18" s="350"/>
      <c r="K18" s="350" t="s">
        <v>95</v>
      </c>
      <c r="L18" s="87"/>
      <c r="M18" s="112"/>
      <c r="N18" s="112"/>
      <c r="O18" s="370"/>
      <c r="P18" s="371" t="s">
        <v>95</v>
      </c>
      <c r="Q18" s="374"/>
    </row>
    <row r="19" spans="1:18" s="65" customFormat="1" ht="15" customHeight="1">
      <c r="A19" s="50" t="s">
        <v>126</v>
      </c>
      <c r="B19" s="256">
        <v>0.65</v>
      </c>
      <c r="C19" s="319">
        <v>1.64</v>
      </c>
      <c r="D19" s="319">
        <v>1.54</v>
      </c>
      <c r="E19" s="320">
        <v>12.610000000000001</v>
      </c>
      <c r="F19" s="279">
        <f>SUM(D19:E19)</f>
        <v>14.150000000000002</v>
      </c>
      <c r="G19" s="256">
        <v>0.16</v>
      </c>
      <c r="H19" s="319">
        <v>0.51</v>
      </c>
      <c r="I19" s="319">
        <v>4.3600000000000003</v>
      </c>
      <c r="J19" s="320">
        <v>5.72</v>
      </c>
      <c r="K19" s="349">
        <f>SUM(I19:J19)</f>
        <v>10.08</v>
      </c>
      <c r="L19" s="256">
        <v>0.62</v>
      </c>
      <c r="M19" s="319">
        <v>0.41000000000000003</v>
      </c>
      <c r="N19" s="319">
        <v>1.3599999999999999</v>
      </c>
      <c r="O19" s="320">
        <v>5.4499999999999993</v>
      </c>
      <c r="P19" s="370">
        <f t="shared" ref="P19" si="4">N19+O19</f>
        <v>6.8099999999999987</v>
      </c>
      <c r="Q19" s="373"/>
    </row>
    <row r="20" spans="1:18" s="65" customFormat="1" ht="15" customHeight="1">
      <c r="A20" s="49" t="s">
        <v>100</v>
      </c>
      <c r="B20" s="317">
        <f>SUM(B19,B6:B17)</f>
        <v>5.95</v>
      </c>
      <c r="C20" s="318">
        <f>SUM(C19,C6:C17)</f>
        <v>231.92000000000002</v>
      </c>
      <c r="D20" s="318">
        <f>SUM(D19,D6:D17)</f>
        <v>481.92</v>
      </c>
      <c r="E20" s="277">
        <f>SUM(E19,E6:E17)</f>
        <v>3174.8</v>
      </c>
      <c r="F20" s="277">
        <f>SUM(D20:E20)</f>
        <v>3656.7200000000003</v>
      </c>
      <c r="G20" s="317">
        <f>SUM(G19,G6:G17)</f>
        <v>9.08</v>
      </c>
      <c r="H20" s="318">
        <f>SUM(H19,H6:H17)</f>
        <v>283.90000000000003</v>
      </c>
      <c r="I20" s="318">
        <f>SUM(I19,I6:I17)</f>
        <v>690.3900000000001</v>
      </c>
      <c r="J20" s="347">
        <f>SUM(J19,J6:J17)</f>
        <v>3249.32</v>
      </c>
      <c r="K20" s="347">
        <f>SUM(I20:J20)</f>
        <v>3939.71</v>
      </c>
      <c r="L20" s="317">
        <f>SUM(L6:L17,L19)</f>
        <v>11.2</v>
      </c>
      <c r="M20" s="318">
        <f>SUM(M6:M17,M19)</f>
        <v>273.37000000000006</v>
      </c>
      <c r="N20" s="318">
        <f t="shared" ref="N20:O20" si="5">SUM(N6:N17,N19)</f>
        <v>839.78</v>
      </c>
      <c r="O20" s="372">
        <f t="shared" si="5"/>
        <v>3174.2200000000003</v>
      </c>
      <c r="P20" s="372">
        <f>SUM(N20:O20)</f>
        <v>4014</v>
      </c>
      <c r="Q20" s="373"/>
    </row>
    <row r="21" spans="1:18" s="258" customFormat="1" ht="15" customHeight="1">
      <c r="A21" s="49" t="s">
        <v>100</v>
      </c>
      <c r="B21" s="317">
        <f>SUM(B6:B19)</f>
        <v>5.95</v>
      </c>
      <c r="C21" s="318">
        <f>SUM(C6:C19)</f>
        <v>231.91999999999996</v>
      </c>
      <c r="D21" s="318">
        <f t="shared" ref="D21:E21" si="6">SUM(D6:D19)</f>
        <v>481.92</v>
      </c>
      <c r="E21" s="277">
        <f t="shared" si="6"/>
        <v>3174.8</v>
      </c>
      <c r="F21" s="277">
        <f>SUM(D21:E21)</f>
        <v>3656.7200000000003</v>
      </c>
      <c r="G21" s="317">
        <f>SUM(G6:G19)</f>
        <v>9.08</v>
      </c>
      <c r="H21" s="318">
        <f>SUM(H6:H19)</f>
        <v>283.89999999999998</v>
      </c>
      <c r="I21" s="318">
        <f t="shared" ref="I21" si="7">SUM(I6:I19)</f>
        <v>690.39</v>
      </c>
      <c r="J21" s="347">
        <f>SUM(J6:J19)</f>
        <v>3249.3199999999997</v>
      </c>
      <c r="K21" s="347">
        <f>SUM(I21:J21)</f>
        <v>3939.7099999999996</v>
      </c>
      <c r="L21" s="317">
        <f>SUM(L6:L19)</f>
        <v>11.2</v>
      </c>
      <c r="M21" s="318">
        <f>SUM(M6:M19)</f>
        <v>273.37000000000006</v>
      </c>
      <c r="N21" s="318">
        <f t="shared" ref="N21:O21" si="8">SUM(N6:N19)</f>
        <v>839.78</v>
      </c>
      <c r="O21" s="372">
        <f t="shared" si="8"/>
        <v>3174.2200000000003</v>
      </c>
      <c r="P21" s="372">
        <f>SUM(N21:O21)</f>
        <v>4014</v>
      </c>
      <c r="Q21" s="373"/>
    </row>
    <row r="22" spans="1:18" s="258" customFormat="1" ht="15" customHeight="1">
      <c r="A22" s="249"/>
      <c r="B22" s="311"/>
      <c r="C22" s="311"/>
      <c r="D22" s="311"/>
      <c r="E22" s="94"/>
      <c r="F22" s="324"/>
      <c r="G22" s="311"/>
      <c r="H22" s="311"/>
      <c r="I22" s="311"/>
      <c r="J22" s="94"/>
      <c r="K22" s="94"/>
      <c r="L22" s="283"/>
      <c r="M22" s="311"/>
      <c r="N22" s="311"/>
      <c r="O22" s="311"/>
      <c r="P22" s="94"/>
      <c r="Q22" s="94"/>
      <c r="R22" s="283"/>
    </row>
    <row r="23" spans="1:18" s="65" customFormat="1" ht="15" customHeight="1">
      <c r="A23" s="49"/>
      <c r="B23" s="49" t="s">
        <v>605</v>
      </c>
      <c r="C23" s="308"/>
      <c r="D23" s="308"/>
      <c r="E23" s="308"/>
      <c r="F23" s="308"/>
      <c r="G23" s="49" t="s">
        <v>681</v>
      </c>
      <c r="H23" s="308"/>
      <c r="I23" s="308"/>
      <c r="J23" s="308"/>
      <c r="K23" s="308"/>
      <c r="L23" s="49" t="s">
        <v>682</v>
      </c>
      <c r="M23" s="308"/>
      <c r="N23" s="308"/>
      <c r="O23" s="308"/>
      <c r="P23" s="430"/>
      <c r="Q23" s="50"/>
    </row>
    <row r="24" spans="1:18" s="65" customFormat="1" ht="20.25" customHeight="1">
      <c r="A24" s="52" t="s">
        <v>110</v>
      </c>
      <c r="B24" s="313" t="s">
        <v>111</v>
      </c>
      <c r="C24" s="314" t="s">
        <v>112</v>
      </c>
      <c r="D24" s="315" t="s">
        <v>382</v>
      </c>
      <c r="E24" s="321" t="s">
        <v>383</v>
      </c>
      <c r="F24" s="325" t="s">
        <v>388</v>
      </c>
      <c r="G24" s="313" t="s">
        <v>111</v>
      </c>
      <c r="H24" s="314" t="s">
        <v>112</v>
      </c>
      <c r="I24" s="315" t="s">
        <v>382</v>
      </c>
      <c r="J24" s="321" t="s">
        <v>383</v>
      </c>
      <c r="K24" s="325" t="s">
        <v>388</v>
      </c>
      <c r="L24" s="313" t="s">
        <v>111</v>
      </c>
      <c r="M24" s="314" t="s">
        <v>112</v>
      </c>
      <c r="N24" s="315" t="s">
        <v>382</v>
      </c>
      <c r="O24" s="321" t="s">
        <v>383</v>
      </c>
      <c r="P24" s="431" t="s">
        <v>388</v>
      </c>
      <c r="Q24" s="56"/>
    </row>
    <row r="25" spans="1:18" s="65" customFormat="1" ht="15" customHeight="1">
      <c r="A25" s="50" t="s">
        <v>114</v>
      </c>
      <c r="B25" s="87">
        <v>0.01</v>
      </c>
      <c r="C25" s="112">
        <v>0.43</v>
      </c>
      <c r="D25" s="112">
        <v>3.54</v>
      </c>
      <c r="E25" s="322">
        <v>2.08</v>
      </c>
      <c r="F25" s="381">
        <f>SUM(D25:E25)</f>
        <v>5.62</v>
      </c>
      <c r="G25" s="87">
        <v>0.16</v>
      </c>
      <c r="H25" s="112">
        <v>0</v>
      </c>
      <c r="I25" s="112">
        <v>2.42</v>
      </c>
      <c r="J25" s="322">
        <v>2.91</v>
      </c>
      <c r="K25" s="425">
        <f>SUM(I25:J25)</f>
        <v>5.33</v>
      </c>
      <c r="L25" s="87">
        <v>0.06</v>
      </c>
      <c r="M25" s="112">
        <v>0</v>
      </c>
      <c r="N25" s="112">
        <v>3.63</v>
      </c>
      <c r="O25" s="322">
        <v>2.14</v>
      </c>
      <c r="P25" s="252">
        <f>SUM(N25:O25)</f>
        <v>5.77</v>
      </c>
      <c r="Q25" s="373"/>
    </row>
    <row r="26" spans="1:18" s="65" customFormat="1" ht="15" customHeight="1">
      <c r="A26" s="50" t="s">
        <v>116</v>
      </c>
      <c r="B26" s="87">
        <v>3.94</v>
      </c>
      <c r="C26" s="112">
        <v>22.76</v>
      </c>
      <c r="D26" s="112">
        <v>22.69</v>
      </c>
      <c r="E26" s="312">
        <v>197.7</v>
      </c>
      <c r="F26" s="378">
        <f t="shared" ref="F26:F33" si="9">SUM(D26:E26)</f>
        <v>220.39</v>
      </c>
      <c r="G26" s="87">
        <v>0.4</v>
      </c>
      <c r="H26" s="112">
        <v>24.28</v>
      </c>
      <c r="I26" s="112">
        <v>17.88</v>
      </c>
      <c r="J26" s="312">
        <v>190.66</v>
      </c>
      <c r="K26" s="426">
        <f t="shared" ref="K26:K33" si="10">SUM(I26:J26)</f>
        <v>208.54</v>
      </c>
      <c r="L26" s="87">
        <v>0.37</v>
      </c>
      <c r="M26" s="112">
        <v>25.09</v>
      </c>
      <c r="N26" s="112">
        <v>18.420000000000002</v>
      </c>
      <c r="O26" s="312">
        <v>199.22</v>
      </c>
      <c r="P26" s="235">
        <f t="shared" ref="P26:P33" si="11">SUM(N26:O26)</f>
        <v>217.64</v>
      </c>
      <c r="Q26" s="373"/>
    </row>
    <row r="27" spans="1:18" s="65" customFormat="1" ht="15" customHeight="1">
      <c r="A27" s="50" t="s">
        <v>117</v>
      </c>
      <c r="B27" s="87">
        <v>1.45</v>
      </c>
      <c r="C27" s="112">
        <v>78.41</v>
      </c>
      <c r="D27" s="112">
        <v>25.82</v>
      </c>
      <c r="E27" s="312">
        <v>1171.33</v>
      </c>
      <c r="F27" s="378">
        <f t="shared" si="9"/>
        <v>1197.1499999999999</v>
      </c>
      <c r="G27" s="87">
        <v>0.91</v>
      </c>
      <c r="H27" s="112">
        <v>82</v>
      </c>
      <c r="I27" s="112">
        <v>35.85</v>
      </c>
      <c r="J27" s="312">
        <v>1163.3499999999999</v>
      </c>
      <c r="K27" s="426">
        <f t="shared" si="10"/>
        <v>1199.1999999999998</v>
      </c>
      <c r="L27" s="87">
        <v>0.81</v>
      </c>
      <c r="M27" s="112">
        <v>105.77</v>
      </c>
      <c r="N27" s="112">
        <v>31.12</v>
      </c>
      <c r="O27" s="312">
        <v>1002.37</v>
      </c>
      <c r="P27" s="235">
        <f t="shared" si="11"/>
        <v>1033.49</v>
      </c>
      <c r="Q27" s="373"/>
    </row>
    <row r="28" spans="1:18" s="65" customFormat="1" ht="15" customHeight="1">
      <c r="A28" s="50" t="s">
        <v>118</v>
      </c>
      <c r="B28" s="87">
        <v>0.23</v>
      </c>
      <c r="C28" s="112">
        <v>4.43</v>
      </c>
      <c r="D28" s="112">
        <v>4.68</v>
      </c>
      <c r="E28" s="312">
        <v>31.81</v>
      </c>
      <c r="F28" s="378">
        <f t="shared" si="9"/>
        <v>36.489999999999995</v>
      </c>
      <c r="G28" s="87">
        <v>0.04</v>
      </c>
      <c r="H28" s="112">
        <v>5.7</v>
      </c>
      <c r="I28" s="112">
        <v>5</v>
      </c>
      <c r="J28" s="312">
        <v>30.46</v>
      </c>
      <c r="K28" s="426">
        <f t="shared" si="10"/>
        <v>35.46</v>
      </c>
      <c r="L28" s="87">
        <v>0.03</v>
      </c>
      <c r="M28" s="112">
        <v>5.19</v>
      </c>
      <c r="N28" s="112">
        <v>3.59</v>
      </c>
      <c r="O28" s="312">
        <v>26.97</v>
      </c>
      <c r="P28" s="235">
        <f t="shared" si="11"/>
        <v>30.56</v>
      </c>
      <c r="Q28" s="373"/>
    </row>
    <row r="29" spans="1:18" s="65" customFormat="1" ht="15" customHeight="1">
      <c r="A29" s="50" t="s">
        <v>119</v>
      </c>
      <c r="B29" s="87">
        <v>0.09</v>
      </c>
      <c r="C29" s="112">
        <v>4.68</v>
      </c>
      <c r="D29" s="112">
        <v>0</v>
      </c>
      <c r="E29" s="312">
        <v>32.47</v>
      </c>
      <c r="F29" s="378">
        <f t="shared" si="9"/>
        <v>32.47</v>
      </c>
      <c r="G29" s="87">
        <v>0.01</v>
      </c>
      <c r="H29" s="112">
        <v>6.85</v>
      </c>
      <c r="I29" s="112">
        <v>0</v>
      </c>
      <c r="J29" s="312">
        <v>27.68</v>
      </c>
      <c r="K29" s="426">
        <f t="shared" si="10"/>
        <v>27.68</v>
      </c>
      <c r="L29" s="87">
        <v>0.06</v>
      </c>
      <c r="M29" s="112">
        <v>5.9</v>
      </c>
      <c r="N29" s="112">
        <v>0</v>
      </c>
      <c r="O29" s="312">
        <v>18.71</v>
      </c>
      <c r="P29" s="235">
        <f t="shared" si="11"/>
        <v>18.71</v>
      </c>
      <c r="Q29" s="373"/>
    </row>
    <row r="30" spans="1:18" s="65" customFormat="1" ht="15" customHeight="1">
      <c r="A30" s="50" t="s">
        <v>133</v>
      </c>
      <c r="B30" s="87">
        <v>0</v>
      </c>
      <c r="C30" s="112">
        <v>0</v>
      </c>
      <c r="D30" s="112">
        <v>4.24</v>
      </c>
      <c r="E30" s="312">
        <v>0</v>
      </c>
      <c r="F30" s="378">
        <f t="shared" si="9"/>
        <v>4.24</v>
      </c>
      <c r="G30" s="87">
        <v>0</v>
      </c>
      <c r="H30" s="112">
        <v>0</v>
      </c>
      <c r="I30" s="112">
        <v>3.89</v>
      </c>
      <c r="J30" s="312">
        <v>2.79</v>
      </c>
      <c r="K30" s="426">
        <f t="shared" si="10"/>
        <v>6.68</v>
      </c>
      <c r="L30" s="87">
        <v>0</v>
      </c>
      <c r="M30" s="112">
        <v>0</v>
      </c>
      <c r="N30" s="112">
        <v>2.34</v>
      </c>
      <c r="O30" s="312">
        <v>3.81</v>
      </c>
      <c r="P30" s="235">
        <f t="shared" si="11"/>
        <v>6.15</v>
      </c>
      <c r="Q30" s="373"/>
    </row>
    <row r="31" spans="1:18" s="65" customFormat="1" ht="15" customHeight="1">
      <c r="A31" s="50" t="s">
        <v>120</v>
      </c>
      <c r="B31" s="87">
        <v>1.01</v>
      </c>
      <c r="C31" s="112">
        <v>0.56000000000000005</v>
      </c>
      <c r="D31" s="112">
        <v>0.34</v>
      </c>
      <c r="E31" s="312">
        <v>2.5</v>
      </c>
      <c r="F31" s="378">
        <f t="shared" si="9"/>
        <v>2.84</v>
      </c>
      <c r="G31" s="87">
        <v>0.85</v>
      </c>
      <c r="H31" s="112">
        <v>1.21</v>
      </c>
      <c r="I31" s="112">
        <v>0.86</v>
      </c>
      <c r="J31" s="312">
        <v>2.62</v>
      </c>
      <c r="K31" s="426">
        <f t="shared" si="10"/>
        <v>3.48</v>
      </c>
      <c r="L31" s="87">
        <v>0</v>
      </c>
      <c r="M31" s="112">
        <v>0</v>
      </c>
      <c r="N31" s="112">
        <v>1.35</v>
      </c>
      <c r="O31" s="312">
        <v>3.89</v>
      </c>
      <c r="P31" s="235">
        <f t="shared" si="11"/>
        <v>5.24</v>
      </c>
      <c r="Q31" s="373"/>
    </row>
    <row r="32" spans="1:18" s="65" customFormat="1" ht="15" customHeight="1">
      <c r="A32" s="50" t="s">
        <v>121</v>
      </c>
      <c r="B32" s="87">
        <v>3.35</v>
      </c>
      <c r="C32" s="112">
        <v>67.239999999999995</v>
      </c>
      <c r="D32" s="112">
        <v>350.13</v>
      </c>
      <c r="E32" s="312">
        <v>788.6</v>
      </c>
      <c r="F32" s="378">
        <f t="shared" si="9"/>
        <v>1138.73</v>
      </c>
      <c r="G32" s="87">
        <v>2.29</v>
      </c>
      <c r="H32" s="112">
        <v>56.24</v>
      </c>
      <c r="I32" s="112">
        <v>437.12</v>
      </c>
      <c r="J32" s="312">
        <v>728.76</v>
      </c>
      <c r="K32" s="426">
        <f t="shared" si="10"/>
        <v>1165.8800000000001</v>
      </c>
      <c r="L32" s="87">
        <v>1.75</v>
      </c>
      <c r="M32" s="112">
        <v>25.69</v>
      </c>
      <c r="N32" s="112">
        <v>418.86</v>
      </c>
      <c r="O32" s="312">
        <v>781.77</v>
      </c>
      <c r="P32" s="235">
        <f t="shared" si="11"/>
        <v>1200.6300000000001</v>
      </c>
      <c r="Q32" s="373"/>
    </row>
    <row r="33" spans="1:18" s="65" customFormat="1" ht="15" customHeight="1">
      <c r="A33" s="50" t="s">
        <v>122</v>
      </c>
      <c r="B33" s="87">
        <v>7.41</v>
      </c>
      <c r="C33" s="112">
        <v>44.64</v>
      </c>
      <c r="D33" s="112">
        <v>543.42999999999995</v>
      </c>
      <c r="E33" s="312">
        <v>1072.3599999999999</v>
      </c>
      <c r="F33" s="378">
        <f t="shared" si="9"/>
        <v>1615.79</v>
      </c>
      <c r="G33" s="87">
        <v>3.37</v>
      </c>
      <c r="H33" s="112">
        <v>32.76</v>
      </c>
      <c r="I33" s="112">
        <v>592.75</v>
      </c>
      <c r="J33" s="312">
        <v>961.28</v>
      </c>
      <c r="K33" s="426">
        <f t="shared" si="10"/>
        <v>1554.03</v>
      </c>
      <c r="L33" s="87">
        <v>2.81</v>
      </c>
      <c r="M33" s="112">
        <v>17.52</v>
      </c>
      <c r="N33" s="112">
        <v>540.45000000000005</v>
      </c>
      <c r="O33" s="312">
        <v>991.5</v>
      </c>
      <c r="P33" s="235">
        <f t="shared" si="11"/>
        <v>1531.95</v>
      </c>
      <c r="Q33" s="373"/>
    </row>
    <row r="34" spans="1:18" s="65" customFormat="1" ht="15" customHeight="1">
      <c r="A34" s="50" t="s">
        <v>134</v>
      </c>
      <c r="B34" s="87"/>
      <c r="C34" s="112"/>
      <c r="D34" s="112"/>
      <c r="E34" s="380"/>
      <c r="F34" s="380" t="s">
        <v>95</v>
      </c>
      <c r="G34" s="87"/>
      <c r="H34" s="112"/>
      <c r="I34" s="112"/>
      <c r="J34" s="427"/>
      <c r="K34" s="427" t="s">
        <v>95</v>
      </c>
      <c r="L34" s="87"/>
      <c r="M34" s="112"/>
      <c r="N34" s="112"/>
      <c r="O34" s="427"/>
      <c r="P34" s="239" t="s">
        <v>95</v>
      </c>
      <c r="Q34" s="374"/>
    </row>
    <row r="35" spans="1:18" s="65" customFormat="1" ht="15" customHeight="1">
      <c r="A35" s="50" t="s">
        <v>123</v>
      </c>
      <c r="B35" s="87">
        <v>0.01</v>
      </c>
      <c r="C35" s="112">
        <v>0.04</v>
      </c>
      <c r="D35" s="112">
        <v>4.62</v>
      </c>
      <c r="E35" s="312">
        <v>3.94</v>
      </c>
      <c r="F35" s="378">
        <f>SUM(D35:E35)</f>
        <v>8.56</v>
      </c>
      <c r="G35" s="87">
        <v>0.02</v>
      </c>
      <c r="H35" s="112">
        <v>0</v>
      </c>
      <c r="I35" s="112">
        <v>3.46</v>
      </c>
      <c r="J35" s="312">
        <v>3.55</v>
      </c>
      <c r="K35" s="426">
        <f>SUM(I35:J35)</f>
        <v>7.01</v>
      </c>
      <c r="L35" s="87">
        <v>0.03</v>
      </c>
      <c r="M35" s="112">
        <v>0</v>
      </c>
      <c r="N35" s="112">
        <v>2.33</v>
      </c>
      <c r="O35" s="312">
        <v>2.93</v>
      </c>
      <c r="P35" s="235">
        <f>SUM(N35:O35)</f>
        <v>5.26</v>
      </c>
      <c r="Q35" s="373"/>
    </row>
    <row r="36" spans="1:18" s="65" customFormat="1" ht="15" customHeight="1">
      <c r="A36" s="50" t="s">
        <v>124</v>
      </c>
      <c r="B36" s="87"/>
      <c r="C36" s="112"/>
      <c r="D36" s="112"/>
      <c r="E36" s="380"/>
      <c r="F36" s="380" t="s">
        <v>95</v>
      </c>
      <c r="G36" s="87"/>
      <c r="H36" s="112"/>
      <c r="I36" s="112"/>
      <c r="J36" s="427"/>
      <c r="K36" s="427" t="s">
        <v>95</v>
      </c>
      <c r="L36" s="87"/>
      <c r="M36" s="112"/>
      <c r="N36" s="112"/>
      <c r="O36" s="427"/>
      <c r="P36" s="239" t="s">
        <v>95</v>
      </c>
      <c r="Q36" s="374"/>
    </row>
    <row r="37" spans="1:18" s="65" customFormat="1" ht="15" customHeight="1">
      <c r="A37" s="50" t="s">
        <v>125</v>
      </c>
      <c r="B37" s="87"/>
      <c r="C37" s="112"/>
      <c r="D37" s="112"/>
      <c r="E37" s="378"/>
      <c r="F37" s="378">
        <f>SUM(D37:E37)</f>
        <v>0</v>
      </c>
      <c r="G37" s="87"/>
      <c r="H37" s="112"/>
      <c r="I37" s="112"/>
      <c r="J37" s="426"/>
      <c r="K37" s="426">
        <f>SUM(I37:J37)</f>
        <v>0</v>
      </c>
      <c r="L37" s="87"/>
      <c r="M37" s="112"/>
      <c r="N37" s="112"/>
      <c r="O37" s="426"/>
      <c r="P37" s="235">
        <f>SUM(N37:O37)</f>
        <v>0</v>
      </c>
      <c r="Q37" s="374"/>
    </row>
    <row r="38" spans="1:18" s="65" customFormat="1" ht="15" customHeight="1">
      <c r="A38" s="50" t="s">
        <v>126</v>
      </c>
      <c r="B38" s="256">
        <v>0.74</v>
      </c>
      <c r="C38" s="319">
        <v>0.85</v>
      </c>
      <c r="D38" s="319">
        <v>1.8</v>
      </c>
      <c r="E38" s="320">
        <v>5.8999999999999995</v>
      </c>
      <c r="F38" s="379">
        <f>SUM(D38:E38)</f>
        <v>7.6999999999999993</v>
      </c>
      <c r="G38" s="256">
        <v>0.72</v>
      </c>
      <c r="H38" s="319">
        <v>1.35</v>
      </c>
      <c r="I38" s="319">
        <v>2.6399999999999997</v>
      </c>
      <c r="J38" s="320">
        <v>3.4100000000000006</v>
      </c>
      <c r="K38" s="429">
        <f>SUM(I38:J38)</f>
        <v>6.0500000000000007</v>
      </c>
      <c r="L38" s="256">
        <v>0.83</v>
      </c>
      <c r="M38" s="319">
        <v>7.0000000000000007E-2</v>
      </c>
      <c r="N38" s="319">
        <v>2.6100000000000003</v>
      </c>
      <c r="O38" s="320">
        <v>6.25</v>
      </c>
      <c r="P38" s="236">
        <f>SUM(N38:O38)</f>
        <v>8.86</v>
      </c>
      <c r="Q38" s="373"/>
    </row>
    <row r="39" spans="1:18" s="65" customFormat="1" ht="15" customHeight="1">
      <c r="A39" s="49" t="s">
        <v>100</v>
      </c>
      <c r="B39" s="317">
        <f>SUM(B25:B36,B38)</f>
        <v>18.240000000000002</v>
      </c>
      <c r="C39" s="318">
        <f>SUM(C25:C36,C38)</f>
        <v>224.03999999999996</v>
      </c>
      <c r="D39" s="318">
        <f t="shared" ref="D39:E39" si="12">SUM(D25:D36,D38)</f>
        <v>961.28999999999985</v>
      </c>
      <c r="E39" s="377">
        <f t="shared" si="12"/>
        <v>3308.6899999999996</v>
      </c>
      <c r="F39" s="377">
        <f>SUM(D39:E39)</f>
        <v>4269.9799999999996</v>
      </c>
      <c r="G39" s="317">
        <f>SUM(G25:G36,G38)</f>
        <v>8.7700000000000014</v>
      </c>
      <c r="H39" s="318">
        <f>SUM(H25:H36,H38)</f>
        <v>210.39</v>
      </c>
      <c r="I39" s="318">
        <f t="shared" ref="I39:J39" si="13">SUM(I25:I36,I38)</f>
        <v>1101.8700000000001</v>
      </c>
      <c r="J39" s="428">
        <f t="shared" si="13"/>
        <v>3117.4699999999993</v>
      </c>
      <c r="K39" s="428">
        <f>SUM(I39:J39)</f>
        <v>4219.3399999999992</v>
      </c>
      <c r="L39" s="317">
        <f>SUM(L25:L36,L38)</f>
        <v>6.7500000000000009</v>
      </c>
      <c r="M39" s="318">
        <f>SUM(M25:M36,M38)</f>
        <v>185.23</v>
      </c>
      <c r="N39" s="318">
        <f t="shared" ref="N39:O39" si="14">SUM(N25:N36,N38)</f>
        <v>1024.7</v>
      </c>
      <c r="O39" s="347">
        <f t="shared" si="14"/>
        <v>3039.56</v>
      </c>
      <c r="P39" s="237">
        <f>SUM(N39:O39)</f>
        <v>4064.26</v>
      </c>
      <c r="Q39" s="373"/>
    </row>
    <row r="40" spans="1:18" s="258" customFormat="1" ht="15" customHeight="1">
      <c r="A40" s="49" t="s">
        <v>100</v>
      </c>
      <c r="B40" s="317">
        <f>SUM(B25:B38)</f>
        <v>18.240000000000002</v>
      </c>
      <c r="C40" s="318">
        <f>SUM(C25:C38)</f>
        <v>224.03999999999996</v>
      </c>
      <c r="D40" s="318">
        <f t="shared" ref="D40:E40" si="15">SUM(D25:D38)</f>
        <v>961.28999999999985</v>
      </c>
      <c r="E40" s="377">
        <f t="shared" si="15"/>
        <v>3308.6899999999996</v>
      </c>
      <c r="F40" s="377">
        <f>SUM(D40:E40)</f>
        <v>4269.9799999999996</v>
      </c>
      <c r="G40" s="317">
        <f>SUM(G25:G38)</f>
        <v>8.7700000000000014</v>
      </c>
      <c r="H40" s="318">
        <f>SUM(H25:H38)</f>
        <v>210.39</v>
      </c>
      <c r="I40" s="318">
        <f t="shared" ref="I40:J40" si="16">SUM(I25:I38)</f>
        <v>1101.8700000000001</v>
      </c>
      <c r="J40" s="428">
        <f t="shared" si="16"/>
        <v>3117.4699999999993</v>
      </c>
      <c r="K40" s="428">
        <f>SUM(I40:J40)</f>
        <v>4219.3399999999992</v>
      </c>
      <c r="L40" s="317">
        <f>SUM(L25:L38)</f>
        <v>6.7500000000000009</v>
      </c>
      <c r="M40" s="318">
        <f>SUM(M25:M38)</f>
        <v>185.23</v>
      </c>
      <c r="N40" s="318">
        <f t="shared" ref="N40:O40" si="17">SUM(N25:N38)</f>
        <v>1024.7</v>
      </c>
      <c r="O40" s="347">
        <f t="shared" si="17"/>
        <v>3039.56</v>
      </c>
      <c r="P40" s="237">
        <f>SUM(N40:O40)</f>
        <v>4064.26</v>
      </c>
      <c r="Q40" s="373"/>
    </row>
    <row r="41" spans="1:18" s="258" customFormat="1" ht="15" customHeight="1">
      <c r="A41" s="249"/>
      <c r="B41" s="311"/>
      <c r="C41" s="311"/>
      <c r="D41" s="311"/>
      <c r="E41" s="94"/>
      <c r="F41" s="324"/>
      <c r="G41" s="311"/>
      <c r="H41" s="311"/>
      <c r="I41" s="311"/>
      <c r="J41" s="94"/>
      <c r="K41" s="94"/>
      <c r="L41" s="283"/>
      <c r="M41" s="311"/>
      <c r="N41" s="311"/>
      <c r="O41" s="311"/>
      <c r="P41" s="94"/>
      <c r="Q41" s="94"/>
      <c r="R41" s="283"/>
    </row>
    <row r="42" spans="1:18">
      <c r="A42" s="49"/>
      <c r="B42" s="49" t="s">
        <v>719</v>
      </c>
      <c r="C42" s="308"/>
      <c r="D42" s="308"/>
      <c r="E42" s="308"/>
      <c r="F42" s="308"/>
      <c r="G42" s="109"/>
      <c r="H42" s="49" t="s">
        <v>720</v>
      </c>
      <c r="I42" s="308"/>
      <c r="J42" s="308"/>
      <c r="K42" s="308"/>
      <c r="L42" s="308"/>
      <c r="M42" s="109"/>
    </row>
    <row r="43" spans="1:18" ht="22.5">
      <c r="A43" s="52" t="s">
        <v>110</v>
      </c>
      <c r="B43" s="313" t="s">
        <v>111</v>
      </c>
      <c r="C43" s="314" t="s">
        <v>112</v>
      </c>
      <c r="D43" s="315" t="s">
        <v>382</v>
      </c>
      <c r="E43" s="321" t="s">
        <v>383</v>
      </c>
      <c r="F43" s="325" t="s">
        <v>388</v>
      </c>
      <c r="G43" s="316" t="s">
        <v>102</v>
      </c>
      <c r="H43" s="313" t="s">
        <v>111</v>
      </c>
      <c r="I43" s="314" t="s">
        <v>112</v>
      </c>
      <c r="J43" s="315" t="s">
        <v>382</v>
      </c>
      <c r="K43" s="321" t="s">
        <v>383</v>
      </c>
      <c r="L43" s="325" t="s">
        <v>388</v>
      </c>
      <c r="M43" s="316" t="s">
        <v>102</v>
      </c>
    </row>
    <row r="44" spans="1:18">
      <c r="A44" s="50" t="s">
        <v>114</v>
      </c>
      <c r="B44" s="87">
        <v>0.06</v>
      </c>
      <c r="C44" s="112">
        <v>0</v>
      </c>
      <c r="D44" s="112">
        <v>3.58</v>
      </c>
      <c r="E44" s="322">
        <v>2.14</v>
      </c>
      <c r="F44" s="425">
        <f>SUM(D44:E44)</f>
        <v>5.7200000000000006</v>
      </c>
      <c r="G44" s="110">
        <f>((F44/P25)-1)*100</f>
        <v>-0.86655112651644606</v>
      </c>
      <c r="H44" s="87">
        <v>0</v>
      </c>
      <c r="I44" s="112">
        <v>0</v>
      </c>
      <c r="J44" s="112">
        <v>2.4300000000000002</v>
      </c>
      <c r="K44" s="322">
        <v>3.35</v>
      </c>
      <c r="L44" s="369">
        <f t="shared" ref="L44:L52" si="18">SUM(J44:K44)</f>
        <v>5.78</v>
      </c>
      <c r="M44" s="110">
        <f t="shared" ref="M44" si="19">((L44/F44)-1)*100</f>
        <v>1.0489510489510412</v>
      </c>
    </row>
    <row r="45" spans="1:18">
      <c r="A45" s="50" t="s">
        <v>116</v>
      </c>
      <c r="B45" s="87">
        <v>0.37</v>
      </c>
      <c r="C45" s="112">
        <v>25.82</v>
      </c>
      <c r="D45" s="112">
        <v>18.38</v>
      </c>
      <c r="E45" s="312">
        <v>200.35</v>
      </c>
      <c r="F45" s="426">
        <f t="shared" ref="F45:F52" si="20">SUM(D45:E45)</f>
        <v>218.73</v>
      </c>
      <c r="G45" s="110">
        <f t="shared" ref="G45:G52" si="21">((F45/P26)-1)*100</f>
        <v>0.5008270538503945</v>
      </c>
      <c r="H45" s="87">
        <v>0.23</v>
      </c>
      <c r="I45" s="112">
        <v>19.670000000000002</v>
      </c>
      <c r="J45" s="112">
        <v>19.559999999999999</v>
      </c>
      <c r="K45" s="312">
        <v>175.87</v>
      </c>
      <c r="L45" s="370">
        <f t="shared" si="18"/>
        <v>195.43</v>
      </c>
      <c r="M45" s="110">
        <f>((L45/F45)-1)*100</f>
        <v>-10.652402505371917</v>
      </c>
    </row>
    <row r="46" spans="1:18">
      <c r="A46" s="50" t="s">
        <v>117</v>
      </c>
      <c r="B46" s="87">
        <v>0.42</v>
      </c>
      <c r="C46" s="112">
        <v>106.69</v>
      </c>
      <c r="D46" s="112">
        <v>31.84</v>
      </c>
      <c r="E46" s="312">
        <v>1008.54</v>
      </c>
      <c r="F46" s="426">
        <f t="shared" si="20"/>
        <v>1040.3799999999999</v>
      </c>
      <c r="G46" s="110">
        <f t="shared" si="21"/>
        <v>0.66667311730155276</v>
      </c>
      <c r="H46" s="87">
        <v>0.61</v>
      </c>
      <c r="I46" s="112">
        <v>91.81</v>
      </c>
      <c r="J46" s="112">
        <v>13.889999999999999</v>
      </c>
      <c r="K46" s="312">
        <v>915.28</v>
      </c>
      <c r="L46" s="370">
        <f t="shared" si="18"/>
        <v>929.17</v>
      </c>
      <c r="M46" s="110">
        <f t="shared" ref="M46:M59" si="22">((L46/F46)-1)*100</f>
        <v>-10.689363501797411</v>
      </c>
    </row>
    <row r="47" spans="1:18">
      <c r="A47" s="50" t="s">
        <v>118</v>
      </c>
      <c r="B47" s="87">
        <v>0.03</v>
      </c>
      <c r="C47" s="112">
        <v>5.2</v>
      </c>
      <c r="D47" s="112">
        <v>3.59</v>
      </c>
      <c r="E47" s="312">
        <v>27.07</v>
      </c>
      <c r="F47" s="426">
        <f t="shared" si="20"/>
        <v>30.66</v>
      </c>
      <c r="G47" s="110">
        <f t="shared" si="21"/>
        <v>0.32722513089005201</v>
      </c>
      <c r="H47" s="87">
        <v>0.02</v>
      </c>
      <c r="I47" s="112">
        <v>6.4</v>
      </c>
      <c r="J47" s="112">
        <v>0.6</v>
      </c>
      <c r="K47" s="312">
        <v>26.66</v>
      </c>
      <c r="L47" s="370">
        <f t="shared" si="18"/>
        <v>27.26</v>
      </c>
      <c r="M47" s="110">
        <f t="shared" si="22"/>
        <v>-11.089367253750815</v>
      </c>
    </row>
    <row r="48" spans="1:18">
      <c r="A48" s="50" t="s">
        <v>119</v>
      </c>
      <c r="B48" s="87">
        <v>0.06</v>
      </c>
      <c r="C48" s="112">
        <v>5.9</v>
      </c>
      <c r="D48" s="112">
        <v>0</v>
      </c>
      <c r="E48" s="312">
        <v>18.71</v>
      </c>
      <c r="F48" s="426">
        <f t="shared" si="20"/>
        <v>18.71</v>
      </c>
      <c r="G48" s="110">
        <f t="shared" si="21"/>
        <v>0</v>
      </c>
      <c r="H48" s="87">
        <v>0.02</v>
      </c>
      <c r="I48" s="112">
        <v>9.57</v>
      </c>
      <c r="J48" s="112">
        <v>0</v>
      </c>
      <c r="K48" s="312">
        <v>12.98</v>
      </c>
      <c r="L48" s="370">
        <f t="shared" si="18"/>
        <v>12.98</v>
      </c>
      <c r="M48" s="110">
        <f t="shared" si="22"/>
        <v>-30.625334045964724</v>
      </c>
    </row>
    <row r="49" spans="1:13">
      <c r="A49" s="50" t="s">
        <v>133</v>
      </c>
      <c r="B49" s="87">
        <v>0</v>
      </c>
      <c r="C49" s="112">
        <v>0</v>
      </c>
      <c r="D49" s="112">
        <v>2.2599999999999998</v>
      </c>
      <c r="E49" s="312">
        <v>3.81</v>
      </c>
      <c r="F49" s="426">
        <f t="shared" si="20"/>
        <v>6.07</v>
      </c>
      <c r="G49" s="110">
        <f t="shared" si="21"/>
        <v>-1.3008130081300862</v>
      </c>
      <c r="H49" s="87">
        <v>0.01</v>
      </c>
      <c r="I49" s="112">
        <v>0</v>
      </c>
      <c r="J49" s="112">
        <v>4.99</v>
      </c>
      <c r="K49" s="312">
        <v>1.1100000000000001</v>
      </c>
      <c r="L49" s="370">
        <f t="shared" si="18"/>
        <v>6.1000000000000005</v>
      </c>
      <c r="M49" s="110">
        <f t="shared" si="22"/>
        <v>0.49423393739704835</v>
      </c>
    </row>
    <row r="50" spans="1:13">
      <c r="A50" s="50" t="s">
        <v>120</v>
      </c>
      <c r="B50" s="87">
        <v>0</v>
      </c>
      <c r="C50" s="112">
        <v>0.05</v>
      </c>
      <c r="D50" s="112">
        <v>1.35</v>
      </c>
      <c r="E50" s="312">
        <v>3.89</v>
      </c>
      <c r="F50" s="426">
        <f t="shared" si="20"/>
        <v>5.24</v>
      </c>
      <c r="G50" s="110">
        <f t="shared" si="21"/>
        <v>0</v>
      </c>
      <c r="H50" s="87">
        <v>0</v>
      </c>
      <c r="I50" s="112">
        <v>0.49</v>
      </c>
      <c r="J50" s="112">
        <v>1.91</v>
      </c>
      <c r="K50" s="312">
        <v>2.71</v>
      </c>
      <c r="L50" s="370">
        <f t="shared" si="18"/>
        <v>4.62</v>
      </c>
      <c r="M50" s="110">
        <f t="shared" si="22"/>
        <v>-11.832061068702293</v>
      </c>
    </row>
    <row r="51" spans="1:13">
      <c r="A51" s="50" t="s">
        <v>121</v>
      </c>
      <c r="B51" s="87">
        <v>1.66</v>
      </c>
      <c r="C51" s="112">
        <v>26.77</v>
      </c>
      <c r="D51" s="112">
        <v>421.8</v>
      </c>
      <c r="E51" s="312">
        <v>782.86</v>
      </c>
      <c r="F51" s="426">
        <f t="shared" si="20"/>
        <v>1204.6600000000001</v>
      </c>
      <c r="G51" s="110">
        <f t="shared" si="21"/>
        <v>0.33565711334881954</v>
      </c>
      <c r="H51" s="87">
        <v>0.78</v>
      </c>
      <c r="I51" s="112">
        <v>28.45</v>
      </c>
      <c r="J51" s="112">
        <v>364.43</v>
      </c>
      <c r="K51" s="312">
        <v>694.05</v>
      </c>
      <c r="L51" s="370">
        <f t="shared" si="18"/>
        <v>1058.48</v>
      </c>
      <c r="M51" s="110">
        <f t="shared" si="22"/>
        <v>-12.134544186741492</v>
      </c>
    </row>
    <row r="52" spans="1:13">
      <c r="A52" s="50" t="s">
        <v>122</v>
      </c>
      <c r="B52" s="87">
        <v>2.84</v>
      </c>
      <c r="C52" s="112">
        <v>15.65</v>
      </c>
      <c r="D52" s="112">
        <v>543.16999999999996</v>
      </c>
      <c r="E52" s="312">
        <v>993.75</v>
      </c>
      <c r="F52" s="426">
        <f t="shared" si="20"/>
        <v>1536.92</v>
      </c>
      <c r="G52" s="110">
        <f t="shared" si="21"/>
        <v>0.3244231208590298</v>
      </c>
      <c r="H52" s="87">
        <v>2.5499999999999998</v>
      </c>
      <c r="I52" s="112">
        <v>39.74</v>
      </c>
      <c r="J52" s="112">
        <v>478.99</v>
      </c>
      <c r="K52" s="312">
        <v>824.06</v>
      </c>
      <c r="L52" s="370">
        <f t="shared" si="18"/>
        <v>1303.05</v>
      </c>
      <c r="M52" s="110">
        <f t="shared" si="22"/>
        <v>-15.216797230825296</v>
      </c>
    </row>
    <row r="53" spans="1:13">
      <c r="A53" s="50" t="s">
        <v>134</v>
      </c>
      <c r="B53" s="87"/>
      <c r="C53" s="112"/>
      <c r="D53" s="112"/>
      <c r="E53" s="427"/>
      <c r="F53" s="427" t="s">
        <v>95</v>
      </c>
      <c r="G53" s="323" t="s">
        <v>95</v>
      </c>
      <c r="H53" s="87"/>
      <c r="I53" s="112"/>
      <c r="J53" s="112"/>
      <c r="K53" s="371"/>
      <c r="L53" s="371" t="s">
        <v>95</v>
      </c>
      <c r="M53" s="323" t="s">
        <v>95</v>
      </c>
    </row>
    <row r="54" spans="1:13">
      <c r="A54" s="50" t="s">
        <v>123</v>
      </c>
      <c r="B54" s="87">
        <v>0.03</v>
      </c>
      <c r="C54" s="112">
        <v>0</v>
      </c>
      <c r="D54" s="112">
        <v>2.3199999999999998</v>
      </c>
      <c r="E54" s="312">
        <v>2.93</v>
      </c>
      <c r="F54" s="426">
        <f>SUM(D54:E54)</f>
        <v>5.25</v>
      </c>
      <c r="G54" s="110">
        <f>((F54/P35)-1)*100</f>
        <v>-0.19011406844106071</v>
      </c>
      <c r="H54" s="87">
        <v>0.04</v>
      </c>
      <c r="I54" s="112">
        <v>0</v>
      </c>
      <c r="J54" s="112">
        <v>2.31</v>
      </c>
      <c r="K54" s="312">
        <v>4.09</v>
      </c>
      <c r="L54" s="370">
        <f>SUM(J54:K54)</f>
        <v>6.4</v>
      </c>
      <c r="M54" s="110">
        <f t="shared" si="22"/>
        <v>21.904761904761916</v>
      </c>
    </row>
    <row r="55" spans="1:13">
      <c r="A55" s="50" t="s">
        <v>124</v>
      </c>
      <c r="B55" s="87"/>
      <c r="C55" s="112"/>
      <c r="D55" s="112"/>
      <c r="E55" s="427"/>
      <c r="F55" s="427" t="s">
        <v>95</v>
      </c>
      <c r="G55" s="323" t="s">
        <v>95</v>
      </c>
      <c r="H55" s="87"/>
      <c r="I55" s="112"/>
      <c r="J55" s="112"/>
      <c r="K55" s="371"/>
      <c r="L55" s="371" t="s">
        <v>95</v>
      </c>
      <c r="M55" s="323" t="s">
        <v>95</v>
      </c>
    </row>
    <row r="56" spans="1:13">
      <c r="A56" s="50" t="s">
        <v>125</v>
      </c>
      <c r="B56" s="87"/>
      <c r="C56" s="112"/>
      <c r="D56" s="112"/>
      <c r="E56" s="426"/>
      <c r="F56" s="426">
        <f>SUM(D56:E56)</f>
        <v>0</v>
      </c>
      <c r="G56" s="323" t="s">
        <v>95</v>
      </c>
      <c r="H56" s="87"/>
      <c r="I56" s="112"/>
      <c r="J56" s="112"/>
      <c r="K56" s="370"/>
      <c r="L56" s="370">
        <f>SUM(J56:K56)</f>
        <v>0</v>
      </c>
      <c r="M56" s="323" t="s">
        <v>95</v>
      </c>
    </row>
    <row r="57" spans="1:13">
      <c r="A57" s="50" t="s">
        <v>126</v>
      </c>
      <c r="B57" s="256">
        <v>0.82</v>
      </c>
      <c r="C57" s="319">
        <v>0</v>
      </c>
      <c r="D57" s="319">
        <v>2.33</v>
      </c>
      <c r="E57" s="320">
        <v>5.9</v>
      </c>
      <c r="F57" s="429">
        <f>SUM(D57:E57)</f>
        <v>8.23</v>
      </c>
      <c r="G57" s="111">
        <f>((F57/P38)-1)*100</f>
        <v>-7.1106094808126352</v>
      </c>
      <c r="H57" s="256">
        <v>0.79</v>
      </c>
      <c r="I57" s="319">
        <v>7.0000000000000007E-2</v>
      </c>
      <c r="J57" s="319">
        <v>0.72</v>
      </c>
      <c r="K57" s="320">
        <v>3.38</v>
      </c>
      <c r="L57" s="429">
        <f>SUM(J57:K57)</f>
        <v>4.0999999999999996</v>
      </c>
      <c r="M57" s="111">
        <f t="shared" si="22"/>
        <v>-50.18226002430135</v>
      </c>
    </row>
    <row r="58" spans="1:13">
      <c r="A58" s="49" t="s">
        <v>100</v>
      </c>
      <c r="B58" s="317">
        <f>SUM(B44:B55,B57)</f>
        <v>6.29</v>
      </c>
      <c r="C58" s="318">
        <f>SUM(C44:C55,C57)</f>
        <v>186.08</v>
      </c>
      <c r="D58" s="318">
        <f t="shared" ref="D58:E58" si="23">SUM(D44:D55,D57)</f>
        <v>1030.6199999999999</v>
      </c>
      <c r="E58" s="428">
        <f t="shared" si="23"/>
        <v>3049.95</v>
      </c>
      <c r="F58" s="429">
        <f>SUM(D58:E58)</f>
        <v>4080.5699999999997</v>
      </c>
      <c r="G58" s="111">
        <f t="shared" ref="G58:G59" si="24">((F58/P39)-1)*100</f>
        <v>0.40130306624082124</v>
      </c>
      <c r="H58" s="317">
        <f>SUM(H44:H55,H57)</f>
        <v>5.05</v>
      </c>
      <c r="I58" s="318">
        <f>SUM(I44:I55,I57)</f>
        <v>196.20000000000002</v>
      </c>
      <c r="J58" s="318">
        <f t="shared" ref="J58:K58" si="25">SUM(J44:J55,J57)</f>
        <v>889.82999999999993</v>
      </c>
      <c r="K58" s="429">
        <f t="shared" si="25"/>
        <v>2663.54</v>
      </c>
      <c r="L58" s="429">
        <f>SUM(J58:K58)</f>
        <v>3553.37</v>
      </c>
      <c r="M58" s="111">
        <f t="shared" si="22"/>
        <v>-12.919763660468996</v>
      </c>
    </row>
    <row r="59" spans="1:13">
      <c r="A59" s="49" t="s">
        <v>100</v>
      </c>
      <c r="B59" s="317">
        <f>SUM(B44:B57)</f>
        <v>6.29</v>
      </c>
      <c r="C59" s="318">
        <f>SUM(C44:C57)</f>
        <v>186.08</v>
      </c>
      <c r="D59" s="318">
        <f t="shared" ref="D59:E59" si="26">SUM(D44:D57)</f>
        <v>1030.6199999999999</v>
      </c>
      <c r="E59" s="428">
        <f t="shared" si="26"/>
        <v>3049.95</v>
      </c>
      <c r="F59" s="429">
        <f>SUM(D59:E59)</f>
        <v>4080.5699999999997</v>
      </c>
      <c r="G59" s="111">
        <f t="shared" si="24"/>
        <v>0.40130306624082124</v>
      </c>
      <c r="H59" s="317">
        <f>SUM(H44:H57)</f>
        <v>5.05</v>
      </c>
      <c r="I59" s="318">
        <f>SUM(I44:I57)</f>
        <v>196.20000000000002</v>
      </c>
      <c r="J59" s="318">
        <f t="shared" ref="J59:K59" si="27">SUM(J44:J57)</f>
        <v>889.82999999999993</v>
      </c>
      <c r="K59" s="429">
        <f t="shared" si="27"/>
        <v>2663.54</v>
      </c>
      <c r="L59" s="429">
        <f>SUM(J59:K59)</f>
        <v>3553.37</v>
      </c>
      <c r="M59" s="111">
        <f t="shared" si="22"/>
        <v>-12.919763660468996</v>
      </c>
    </row>
  </sheetData>
  <mergeCells count="2">
    <mergeCell ref="A1:B1"/>
    <mergeCell ref="A2:J2"/>
  </mergeCells>
  <phoneticPr fontId="5"/>
  <printOptions horizontalCentered="1"/>
  <pageMargins left="3.937007874015748E-2" right="3.937007874015748E-2" top="0.35433070866141736" bottom="0.35433070866141736" header="0.31496062992125984" footer="0.31496062992125984"/>
  <pageSetup paperSize="12"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577"/>
  <sheetViews>
    <sheetView zoomScaleNormal="100" workbookViewId="0"/>
  </sheetViews>
  <sheetFormatPr defaultRowHeight="13.5"/>
  <cols>
    <col min="1" max="1" width="20.625" style="209" customWidth="1"/>
    <col min="2" max="2" width="16.625" style="210" customWidth="1"/>
    <col min="3" max="3" width="6.625" style="210" customWidth="1"/>
    <col min="4" max="4" width="10.625" style="211" customWidth="1"/>
    <col min="5" max="5" width="9.625" style="210" customWidth="1"/>
    <col min="6" max="6" width="11.75" style="210" customWidth="1"/>
    <col min="7" max="7" width="9.625" style="210" customWidth="1"/>
    <col min="8" max="9" width="10.625" style="212" customWidth="1"/>
    <col min="10" max="10" width="9.625" style="210" customWidth="1"/>
    <col min="11" max="11" width="11.625" style="210" customWidth="1"/>
    <col min="12" max="13" width="9.625" style="210" customWidth="1"/>
    <col min="14" max="14" width="10.625" style="210" customWidth="1"/>
    <col min="15" max="15" width="10.625" style="134" customWidth="1"/>
    <col min="16" max="16" width="9" style="212"/>
    <col min="17" max="16384" width="9" style="210"/>
  </cols>
  <sheetData>
    <row r="1" spans="1:16" s="132" customFormat="1" ht="15.95" customHeight="1">
      <c r="A1" s="130">
        <v>44029</v>
      </c>
      <c r="B1" s="131"/>
      <c r="D1" s="133"/>
      <c r="H1" s="135"/>
      <c r="I1" s="135"/>
      <c r="O1" s="134"/>
      <c r="P1" s="135"/>
    </row>
    <row r="2" spans="1:16" s="132" customFormat="1">
      <c r="A2" s="136"/>
      <c r="D2" s="133"/>
      <c r="H2" s="135"/>
      <c r="I2" s="135"/>
      <c r="O2" s="134"/>
      <c r="P2" s="135"/>
    </row>
    <row r="3" spans="1:16" s="132" customFormat="1" ht="24.95" customHeight="1">
      <c r="A3" s="137" t="s">
        <v>717</v>
      </c>
      <c r="B3" s="138"/>
      <c r="C3" s="138"/>
      <c r="D3" s="139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5"/>
    </row>
    <row r="4" spans="1:16" s="132" customFormat="1" ht="24.95" customHeight="1">
      <c r="A4" s="137" t="s">
        <v>718</v>
      </c>
      <c r="B4" s="138"/>
      <c r="C4" s="138"/>
      <c r="D4" s="139"/>
      <c r="E4" s="138"/>
      <c r="F4" s="138"/>
      <c r="G4" s="138"/>
      <c r="H4" s="273"/>
      <c r="I4" s="273"/>
      <c r="J4" s="138"/>
      <c r="K4" s="138"/>
      <c r="L4" s="138"/>
      <c r="M4" s="138"/>
      <c r="N4" s="138"/>
      <c r="O4" s="138"/>
      <c r="P4" s="135"/>
    </row>
    <row r="5" spans="1:16" s="132" customFormat="1" ht="15" customHeight="1">
      <c r="A5" s="140"/>
      <c r="D5" s="133"/>
      <c r="H5" s="135"/>
      <c r="I5" s="135"/>
      <c r="O5" s="134"/>
      <c r="P5" s="135"/>
    </row>
    <row r="6" spans="1:16" s="143" customFormat="1" ht="15" customHeight="1">
      <c r="A6" s="3"/>
      <c r="B6" s="355"/>
      <c r="C6" s="2"/>
      <c r="D6" s="5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</row>
    <row r="7" spans="1:16" s="135" customFormat="1" ht="20.100000000000001" customHeight="1">
      <c r="A7" s="355" t="s">
        <v>291</v>
      </c>
      <c r="B7" s="357" t="s">
        <v>70</v>
      </c>
      <c r="C7" s="358"/>
      <c r="D7" s="359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144"/>
    </row>
    <row r="8" spans="1:16" s="149" customFormat="1" ht="15" customHeight="1">
      <c r="A8" s="145"/>
      <c r="B8" s="146"/>
      <c r="C8" s="146"/>
      <c r="D8" s="147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  <c r="P8" s="148"/>
    </row>
    <row r="9" spans="1:16" s="151" customFormat="1" ht="15" customHeight="1">
      <c r="A9" s="465" t="s">
        <v>292</v>
      </c>
      <c r="B9" s="467" t="s">
        <v>66</v>
      </c>
      <c r="C9" s="469" t="s">
        <v>293</v>
      </c>
      <c r="D9" s="471" t="s">
        <v>294</v>
      </c>
      <c r="E9" s="473" t="s">
        <v>684</v>
      </c>
      <c r="F9" s="474"/>
      <c r="G9" s="474"/>
      <c r="H9" s="474"/>
      <c r="I9" s="475"/>
      <c r="J9" s="473" t="s">
        <v>721</v>
      </c>
      <c r="K9" s="474"/>
      <c r="L9" s="474"/>
      <c r="M9" s="474"/>
      <c r="N9" s="475"/>
      <c r="O9" s="150" t="s">
        <v>65</v>
      </c>
    </row>
    <row r="10" spans="1:16" s="151" customFormat="1" ht="27">
      <c r="A10" s="466"/>
      <c r="B10" s="468"/>
      <c r="C10" s="470"/>
      <c r="D10" s="472"/>
      <c r="E10" s="9" t="s">
        <v>67</v>
      </c>
      <c r="F10" s="244" t="s">
        <v>497</v>
      </c>
      <c r="G10" s="240" t="s">
        <v>385</v>
      </c>
      <c r="H10" s="10" t="s">
        <v>383</v>
      </c>
      <c r="I10" s="241" t="s">
        <v>384</v>
      </c>
      <c r="J10" s="9" t="s">
        <v>67</v>
      </c>
      <c r="K10" s="244" t="s">
        <v>497</v>
      </c>
      <c r="L10" s="240" t="s">
        <v>385</v>
      </c>
      <c r="M10" s="10" t="s">
        <v>383</v>
      </c>
      <c r="N10" s="241" t="s">
        <v>384</v>
      </c>
      <c r="O10" s="152" t="s">
        <v>68</v>
      </c>
    </row>
    <row r="11" spans="1:16" s="151" customFormat="1" ht="15" customHeight="1">
      <c r="A11" s="95" t="s">
        <v>69</v>
      </c>
      <c r="B11" s="391"/>
      <c r="C11" s="96" t="s">
        <v>69</v>
      </c>
      <c r="D11" s="153"/>
      <c r="E11" s="154" t="s">
        <v>69</v>
      </c>
      <c r="F11" s="97"/>
      <c r="G11" s="97"/>
      <c r="H11" s="97" t="s">
        <v>69</v>
      </c>
      <c r="I11" s="98"/>
      <c r="J11" s="154" t="s">
        <v>69</v>
      </c>
      <c r="K11" s="97" t="s">
        <v>69</v>
      </c>
      <c r="L11" s="97"/>
      <c r="M11" s="97"/>
      <c r="N11" s="98" t="s">
        <v>69</v>
      </c>
      <c r="O11" s="155"/>
    </row>
    <row r="12" spans="1:16" s="151" customFormat="1" ht="15" customHeight="1">
      <c r="A12" s="392" t="s">
        <v>295</v>
      </c>
      <c r="B12" s="156" t="s">
        <v>71</v>
      </c>
      <c r="C12" s="96" t="s">
        <v>69</v>
      </c>
      <c r="D12" s="153"/>
      <c r="E12" s="157" t="s">
        <v>69</v>
      </c>
      <c r="F12" s="158"/>
      <c r="G12" s="158"/>
      <c r="H12" s="158" t="s">
        <v>69</v>
      </c>
      <c r="I12" s="159"/>
      <c r="J12" s="157" t="s">
        <v>69</v>
      </c>
      <c r="K12" s="158" t="s">
        <v>69</v>
      </c>
      <c r="L12" s="158"/>
      <c r="M12" s="158"/>
      <c r="N12" s="159" t="s">
        <v>69</v>
      </c>
      <c r="O12" s="155"/>
    </row>
    <row r="13" spans="1:16" s="336" customFormat="1" ht="15" customHeight="1">
      <c r="A13" s="382" t="s">
        <v>142</v>
      </c>
      <c r="B13" s="393" t="s">
        <v>143</v>
      </c>
      <c r="C13" s="330" t="s">
        <v>11</v>
      </c>
      <c r="D13" s="366" t="s">
        <v>141</v>
      </c>
      <c r="E13" s="332">
        <v>0</v>
      </c>
      <c r="F13" s="333">
        <v>0.4</v>
      </c>
      <c r="G13" s="333">
        <v>0.28000000000000003</v>
      </c>
      <c r="H13" s="333">
        <v>4.76</v>
      </c>
      <c r="I13" s="334">
        <f t="shared" ref="I13" si="0">G13+H13</f>
        <v>5.04</v>
      </c>
      <c r="J13" s="332">
        <v>0</v>
      </c>
      <c r="K13" s="333">
        <v>0.52</v>
      </c>
      <c r="L13" s="333">
        <v>0</v>
      </c>
      <c r="M13" s="333">
        <v>4.1900000000000004</v>
      </c>
      <c r="N13" s="334">
        <f t="shared" ref="N13" si="1">L13+M13</f>
        <v>4.1900000000000004</v>
      </c>
      <c r="O13" s="335">
        <f>((N13/I13)-1)*100</f>
        <v>-16.86507936507936</v>
      </c>
    </row>
    <row r="14" spans="1:16" s="99" customFormat="1" ht="15" customHeight="1">
      <c r="A14" s="161"/>
      <c r="B14" s="397"/>
      <c r="C14" s="163"/>
      <c r="D14" s="105"/>
      <c r="E14" s="164"/>
      <c r="F14" s="260"/>
      <c r="G14" s="260"/>
      <c r="H14" s="260"/>
      <c r="I14" s="261"/>
      <c r="J14" s="164"/>
      <c r="K14" s="260"/>
      <c r="L14" s="260"/>
      <c r="M14" s="260"/>
      <c r="N14" s="261"/>
      <c r="O14" s="160"/>
      <c r="P14" s="165"/>
    </row>
    <row r="15" spans="1:16" s="135" customFormat="1" ht="15" customHeight="1">
      <c r="A15" s="392" t="s">
        <v>296</v>
      </c>
      <c r="B15" s="166"/>
      <c r="C15" s="96"/>
      <c r="D15" s="153"/>
      <c r="E15" s="167">
        <f t="shared" ref="E15:N15" si="2">SUM(E12:E14)</f>
        <v>0</v>
      </c>
      <c r="F15" s="292">
        <f t="shared" si="2"/>
        <v>0.4</v>
      </c>
      <c r="G15" s="292">
        <f t="shared" si="2"/>
        <v>0.28000000000000003</v>
      </c>
      <c r="H15" s="292">
        <f t="shared" si="2"/>
        <v>4.76</v>
      </c>
      <c r="I15" s="293">
        <f t="shared" si="2"/>
        <v>5.04</v>
      </c>
      <c r="J15" s="167">
        <f t="shared" si="2"/>
        <v>0</v>
      </c>
      <c r="K15" s="292">
        <f t="shared" si="2"/>
        <v>0.52</v>
      </c>
      <c r="L15" s="292">
        <f t="shared" si="2"/>
        <v>0</v>
      </c>
      <c r="M15" s="292">
        <f t="shared" si="2"/>
        <v>4.1900000000000004</v>
      </c>
      <c r="N15" s="293">
        <f t="shared" si="2"/>
        <v>4.1900000000000004</v>
      </c>
      <c r="O15" s="288">
        <f t="shared" ref="O15" si="3">((N15/I15)-1)*100</f>
        <v>-16.86507936507936</v>
      </c>
    </row>
    <row r="16" spans="1:16" s="99" customFormat="1" ht="15" customHeight="1">
      <c r="A16" s="161"/>
      <c r="B16" s="397"/>
      <c r="C16" s="163"/>
      <c r="D16" s="105"/>
      <c r="E16" s="164"/>
      <c r="F16" s="260"/>
      <c r="G16" s="260"/>
      <c r="H16" s="260"/>
      <c r="I16" s="261"/>
      <c r="J16" s="164"/>
      <c r="K16" s="260"/>
      <c r="L16" s="260"/>
      <c r="M16" s="260"/>
      <c r="N16" s="261"/>
      <c r="O16" s="160"/>
      <c r="P16" s="165"/>
    </row>
    <row r="17" spans="1:17" s="151" customFormat="1" ht="15" hidden="1" customHeight="1">
      <c r="A17" s="465" t="s">
        <v>292</v>
      </c>
      <c r="B17" s="467" t="s">
        <v>66</v>
      </c>
      <c r="C17" s="469" t="s">
        <v>293</v>
      </c>
      <c r="D17" s="471" t="s">
        <v>294</v>
      </c>
      <c r="E17" s="473" t="s">
        <v>684</v>
      </c>
      <c r="F17" s="474"/>
      <c r="G17" s="474"/>
      <c r="H17" s="474"/>
      <c r="I17" s="475"/>
      <c r="J17" s="473" t="s">
        <v>721</v>
      </c>
      <c r="K17" s="474"/>
      <c r="L17" s="474"/>
      <c r="M17" s="474"/>
      <c r="N17" s="475"/>
      <c r="O17" s="150" t="s">
        <v>65</v>
      </c>
    </row>
    <row r="18" spans="1:17" s="151" customFormat="1" ht="27" hidden="1">
      <c r="A18" s="466"/>
      <c r="B18" s="468"/>
      <c r="C18" s="470"/>
      <c r="D18" s="472"/>
      <c r="E18" s="9" t="s">
        <v>67</v>
      </c>
      <c r="F18" s="244" t="s">
        <v>497</v>
      </c>
      <c r="G18" s="240" t="s">
        <v>385</v>
      </c>
      <c r="H18" s="10" t="s">
        <v>383</v>
      </c>
      <c r="I18" s="241" t="s">
        <v>384</v>
      </c>
      <c r="J18" s="9" t="s">
        <v>67</v>
      </c>
      <c r="K18" s="244" t="s">
        <v>497</v>
      </c>
      <c r="L18" s="240" t="s">
        <v>385</v>
      </c>
      <c r="M18" s="10" t="s">
        <v>383</v>
      </c>
      <c r="N18" s="241" t="s">
        <v>384</v>
      </c>
      <c r="O18" s="152" t="s">
        <v>68</v>
      </c>
    </row>
    <row r="19" spans="1:17" s="99" customFormat="1" ht="15" hidden="1" customHeight="1">
      <c r="A19" s="161"/>
      <c r="B19" s="397"/>
      <c r="C19" s="163"/>
      <c r="D19" s="105"/>
      <c r="E19" s="164"/>
      <c r="F19" s="260"/>
      <c r="G19" s="260"/>
      <c r="H19" s="260"/>
      <c r="I19" s="261"/>
      <c r="J19" s="164"/>
      <c r="K19" s="260"/>
      <c r="L19" s="260"/>
      <c r="M19" s="260"/>
      <c r="N19" s="261"/>
      <c r="O19" s="160"/>
      <c r="P19" s="165"/>
    </row>
    <row r="20" spans="1:17" s="151" customFormat="1" ht="15" hidden="1" customHeight="1">
      <c r="A20" s="398" t="s">
        <v>297</v>
      </c>
      <c r="B20" s="168" t="s">
        <v>298</v>
      </c>
      <c r="C20" s="96" t="s">
        <v>69</v>
      </c>
      <c r="D20" s="153"/>
      <c r="E20" s="157" t="s">
        <v>69</v>
      </c>
      <c r="F20" s="158"/>
      <c r="G20" s="158"/>
      <c r="H20" s="158" t="s">
        <v>69</v>
      </c>
      <c r="I20" s="159"/>
      <c r="J20" s="157" t="s">
        <v>69</v>
      </c>
      <c r="K20" s="158" t="s">
        <v>69</v>
      </c>
      <c r="L20" s="158"/>
      <c r="M20" s="158"/>
      <c r="N20" s="159" t="s">
        <v>69</v>
      </c>
      <c r="O20" s="155"/>
    </row>
    <row r="21" spans="1:17" s="336" customFormat="1" ht="15" hidden="1" customHeight="1">
      <c r="A21" s="384"/>
      <c r="B21" s="394"/>
      <c r="C21" s="330" t="s">
        <v>11</v>
      </c>
      <c r="D21" s="366" t="s">
        <v>144</v>
      </c>
      <c r="E21" s="332"/>
      <c r="F21" s="333"/>
      <c r="G21" s="333"/>
      <c r="H21" s="333"/>
      <c r="I21" s="334">
        <f t="shared" ref="I21:I24" si="4">G21+H21</f>
        <v>0</v>
      </c>
      <c r="J21" s="332"/>
      <c r="K21" s="333"/>
      <c r="L21" s="333"/>
      <c r="M21" s="333"/>
      <c r="N21" s="334">
        <f t="shared" ref="N21:N24" si="5">L21+M21</f>
        <v>0</v>
      </c>
      <c r="O21" s="335" t="e">
        <f t="shared" ref="O21:O24" si="6">((N21/I21)-1)*100</f>
        <v>#DIV/0!</v>
      </c>
    </row>
    <row r="22" spans="1:17" s="336" customFormat="1" ht="15" hidden="1" customHeight="1">
      <c r="A22" s="382"/>
      <c r="B22" s="393"/>
      <c r="C22" s="330" t="s">
        <v>11</v>
      </c>
      <c r="D22" s="366" t="s">
        <v>144</v>
      </c>
      <c r="E22" s="332"/>
      <c r="F22" s="333"/>
      <c r="G22" s="333"/>
      <c r="H22" s="333"/>
      <c r="I22" s="334">
        <f t="shared" si="4"/>
        <v>0</v>
      </c>
      <c r="J22" s="332"/>
      <c r="K22" s="333"/>
      <c r="L22" s="333"/>
      <c r="M22" s="333"/>
      <c r="N22" s="334">
        <f t="shared" si="5"/>
        <v>0</v>
      </c>
      <c r="O22" s="335" t="e">
        <f t="shared" si="6"/>
        <v>#DIV/0!</v>
      </c>
    </row>
    <row r="23" spans="1:17" s="336" customFormat="1" ht="15" hidden="1" customHeight="1">
      <c r="A23" s="382"/>
      <c r="B23" s="393"/>
      <c r="C23" s="330" t="s">
        <v>11</v>
      </c>
      <c r="D23" s="366" t="s">
        <v>144</v>
      </c>
      <c r="E23" s="332"/>
      <c r="F23" s="333"/>
      <c r="G23" s="333"/>
      <c r="H23" s="333"/>
      <c r="I23" s="334">
        <f t="shared" si="4"/>
        <v>0</v>
      </c>
      <c r="J23" s="332"/>
      <c r="K23" s="333"/>
      <c r="L23" s="333"/>
      <c r="M23" s="333"/>
      <c r="N23" s="334">
        <f t="shared" si="5"/>
        <v>0</v>
      </c>
      <c r="O23" s="335" t="e">
        <f t="shared" si="6"/>
        <v>#DIV/0!</v>
      </c>
    </row>
    <row r="24" spans="1:17" s="336" customFormat="1" ht="15" hidden="1" customHeight="1">
      <c r="A24" s="382"/>
      <c r="B24" s="393"/>
      <c r="C24" s="330" t="s">
        <v>11</v>
      </c>
      <c r="D24" s="366" t="s">
        <v>144</v>
      </c>
      <c r="E24" s="332"/>
      <c r="F24" s="333"/>
      <c r="G24" s="333"/>
      <c r="H24" s="333"/>
      <c r="I24" s="334">
        <f t="shared" si="4"/>
        <v>0</v>
      </c>
      <c r="J24" s="332"/>
      <c r="K24" s="333"/>
      <c r="L24" s="333"/>
      <c r="M24" s="333"/>
      <c r="N24" s="334">
        <f t="shared" si="5"/>
        <v>0</v>
      </c>
      <c r="O24" s="335" t="e">
        <f t="shared" si="6"/>
        <v>#DIV/0!</v>
      </c>
    </row>
    <row r="25" spans="1:17" s="99" customFormat="1" ht="15" hidden="1" customHeight="1">
      <c r="A25" s="390"/>
      <c r="B25" s="400"/>
      <c r="C25" s="265"/>
      <c r="D25" s="105"/>
      <c r="E25" s="164"/>
      <c r="F25" s="260"/>
      <c r="G25" s="260"/>
      <c r="H25" s="260"/>
      <c r="I25" s="261"/>
      <c r="J25" s="164"/>
      <c r="K25" s="260"/>
      <c r="L25" s="260"/>
      <c r="M25" s="260"/>
      <c r="N25" s="261"/>
      <c r="O25" s="160"/>
      <c r="Q25" s="100"/>
    </row>
    <row r="26" spans="1:17" s="135" customFormat="1" ht="15" hidden="1" customHeight="1">
      <c r="A26" s="398" t="s">
        <v>299</v>
      </c>
      <c r="B26" s="169"/>
      <c r="C26" s="96"/>
      <c r="D26" s="153"/>
      <c r="E26" s="167">
        <f t="shared" ref="E26:N26" si="7">SUM(E20:E25)</f>
        <v>0</v>
      </c>
      <c r="F26" s="292">
        <f t="shared" si="7"/>
        <v>0</v>
      </c>
      <c r="G26" s="292">
        <f t="shared" si="7"/>
        <v>0</v>
      </c>
      <c r="H26" s="292">
        <f t="shared" si="7"/>
        <v>0</v>
      </c>
      <c r="I26" s="293">
        <f t="shared" si="7"/>
        <v>0</v>
      </c>
      <c r="J26" s="167">
        <f t="shared" si="7"/>
        <v>0</v>
      </c>
      <c r="K26" s="292">
        <f t="shared" si="7"/>
        <v>0</v>
      </c>
      <c r="L26" s="292">
        <f t="shared" si="7"/>
        <v>0</v>
      </c>
      <c r="M26" s="292">
        <f t="shared" si="7"/>
        <v>0</v>
      </c>
      <c r="N26" s="293">
        <f t="shared" si="7"/>
        <v>0</v>
      </c>
      <c r="O26" s="288" t="e">
        <f t="shared" ref="O26" si="8">((N26/I26)-1)*100</f>
        <v>#DIV/0!</v>
      </c>
    </row>
    <row r="27" spans="1:17" s="99" customFormat="1" ht="15" hidden="1" customHeight="1">
      <c r="A27" s="161"/>
      <c r="B27" s="397"/>
      <c r="C27" s="163"/>
      <c r="D27" s="105"/>
      <c r="E27" s="164"/>
      <c r="F27" s="260"/>
      <c r="G27" s="260"/>
      <c r="H27" s="260"/>
      <c r="I27" s="261"/>
      <c r="J27" s="164"/>
      <c r="K27" s="260"/>
      <c r="L27" s="260"/>
      <c r="M27" s="260"/>
      <c r="N27" s="261"/>
      <c r="O27" s="160"/>
      <c r="P27" s="165"/>
    </row>
    <row r="28" spans="1:17" s="151" customFormat="1" ht="15" customHeight="1">
      <c r="A28" s="465" t="s">
        <v>292</v>
      </c>
      <c r="B28" s="467" t="s">
        <v>66</v>
      </c>
      <c r="C28" s="469" t="s">
        <v>293</v>
      </c>
      <c r="D28" s="471" t="s">
        <v>294</v>
      </c>
      <c r="E28" s="473" t="s">
        <v>684</v>
      </c>
      <c r="F28" s="474"/>
      <c r="G28" s="474"/>
      <c r="H28" s="474"/>
      <c r="I28" s="475"/>
      <c r="J28" s="473" t="s">
        <v>721</v>
      </c>
      <c r="K28" s="474"/>
      <c r="L28" s="474"/>
      <c r="M28" s="474"/>
      <c r="N28" s="475"/>
      <c r="O28" s="150" t="s">
        <v>65</v>
      </c>
    </row>
    <row r="29" spans="1:17" s="151" customFormat="1" ht="27">
      <c r="A29" s="466"/>
      <c r="B29" s="468"/>
      <c r="C29" s="470"/>
      <c r="D29" s="472"/>
      <c r="E29" s="9" t="s">
        <v>67</v>
      </c>
      <c r="F29" s="244" t="s">
        <v>497</v>
      </c>
      <c r="G29" s="240" t="s">
        <v>385</v>
      </c>
      <c r="H29" s="10" t="s">
        <v>383</v>
      </c>
      <c r="I29" s="241" t="s">
        <v>384</v>
      </c>
      <c r="J29" s="9" t="s">
        <v>67</v>
      </c>
      <c r="K29" s="244" t="s">
        <v>497</v>
      </c>
      <c r="L29" s="240" t="s">
        <v>385</v>
      </c>
      <c r="M29" s="10" t="s">
        <v>383</v>
      </c>
      <c r="N29" s="241" t="s">
        <v>384</v>
      </c>
      <c r="O29" s="152" t="s">
        <v>68</v>
      </c>
    </row>
    <row r="30" spans="1:17" s="99" customFormat="1" ht="15" customHeight="1">
      <c r="A30" s="161"/>
      <c r="B30" s="397"/>
      <c r="C30" s="163"/>
      <c r="D30" s="105"/>
      <c r="E30" s="164"/>
      <c r="F30" s="260"/>
      <c r="G30" s="260"/>
      <c r="H30" s="260"/>
      <c r="I30" s="261"/>
      <c r="J30" s="164"/>
      <c r="K30" s="260"/>
      <c r="L30" s="260"/>
      <c r="M30" s="260"/>
      <c r="N30" s="261"/>
      <c r="O30" s="160"/>
      <c r="P30" s="165"/>
    </row>
    <row r="31" spans="1:17" s="151" customFormat="1" ht="15" customHeight="1">
      <c r="A31" s="401" t="s">
        <v>300</v>
      </c>
      <c r="B31" s="170" t="s">
        <v>72</v>
      </c>
      <c r="C31" s="96" t="s">
        <v>69</v>
      </c>
      <c r="D31" s="153"/>
      <c r="E31" s="157" t="s">
        <v>69</v>
      </c>
      <c r="F31" s="158"/>
      <c r="G31" s="158"/>
      <c r="H31" s="158" t="s">
        <v>69</v>
      </c>
      <c r="I31" s="159"/>
      <c r="J31" s="157" t="s">
        <v>69</v>
      </c>
      <c r="K31" s="158" t="s">
        <v>69</v>
      </c>
      <c r="L31" s="158"/>
      <c r="M31" s="158"/>
      <c r="N31" s="159" t="s">
        <v>69</v>
      </c>
      <c r="O31" s="155"/>
    </row>
    <row r="32" spans="1:17" s="336" customFormat="1" ht="15" customHeight="1">
      <c r="A32" s="382" t="s">
        <v>42</v>
      </c>
      <c r="B32" s="393" t="s">
        <v>147</v>
      </c>
      <c r="C32" s="330" t="s">
        <v>11</v>
      </c>
      <c r="D32" s="366" t="s">
        <v>146</v>
      </c>
      <c r="E32" s="332">
        <v>0</v>
      </c>
      <c r="F32" s="333">
        <v>0.1</v>
      </c>
      <c r="G32" s="333">
        <v>0.93</v>
      </c>
      <c r="H32" s="333">
        <v>2.82</v>
      </c>
      <c r="I32" s="334">
        <f t="shared" ref="I32" si="9">G32+H32</f>
        <v>3.75</v>
      </c>
      <c r="J32" s="332">
        <v>0</v>
      </c>
      <c r="K32" s="333">
        <v>0.05</v>
      </c>
      <c r="L32" s="333">
        <v>0.23</v>
      </c>
      <c r="M32" s="333">
        <v>3.16</v>
      </c>
      <c r="N32" s="334">
        <f t="shared" ref="N32" si="10">L32+M32</f>
        <v>3.39</v>
      </c>
      <c r="O32" s="335">
        <f t="shared" ref="O32" si="11">((N32/I32)-1)*100</f>
        <v>-9.5999999999999979</v>
      </c>
    </row>
    <row r="33" spans="1:17" s="100" customFormat="1" ht="15" customHeight="1">
      <c r="A33" s="164"/>
      <c r="B33" s="261"/>
      <c r="C33" s="171"/>
      <c r="D33" s="105"/>
      <c r="E33" s="103"/>
      <c r="F33" s="260"/>
      <c r="G33" s="260"/>
      <c r="H33" s="260"/>
      <c r="I33" s="261"/>
      <c r="J33" s="164"/>
      <c r="K33" s="260"/>
      <c r="L33" s="260"/>
      <c r="M33" s="260"/>
      <c r="N33" s="261"/>
      <c r="O33" s="160"/>
      <c r="P33" s="99"/>
    </row>
    <row r="34" spans="1:17" s="135" customFormat="1" ht="15" customHeight="1">
      <c r="A34" s="401" t="s">
        <v>301</v>
      </c>
      <c r="B34" s="172"/>
      <c r="C34" s="96"/>
      <c r="D34" s="153"/>
      <c r="E34" s="167">
        <f t="shared" ref="E34:N34" si="12">SUM(E31:E33)</f>
        <v>0</v>
      </c>
      <c r="F34" s="292">
        <f t="shared" si="12"/>
        <v>0.1</v>
      </c>
      <c r="G34" s="292">
        <f t="shared" si="12"/>
        <v>0.93</v>
      </c>
      <c r="H34" s="292">
        <f t="shared" si="12"/>
        <v>2.82</v>
      </c>
      <c r="I34" s="293">
        <f t="shared" si="12"/>
        <v>3.75</v>
      </c>
      <c r="J34" s="167">
        <f t="shared" si="12"/>
        <v>0</v>
      </c>
      <c r="K34" s="292">
        <f t="shared" si="12"/>
        <v>0.05</v>
      </c>
      <c r="L34" s="292">
        <f t="shared" si="12"/>
        <v>0.23</v>
      </c>
      <c r="M34" s="292">
        <f t="shared" si="12"/>
        <v>3.16</v>
      </c>
      <c r="N34" s="293">
        <f t="shared" si="12"/>
        <v>3.39</v>
      </c>
      <c r="O34" s="288">
        <f t="shared" ref="O34" si="13">((N34/I34)-1)*100</f>
        <v>-9.5999999999999979</v>
      </c>
    </row>
    <row r="35" spans="1:17" s="99" customFormat="1" ht="15" customHeight="1">
      <c r="A35" s="161"/>
      <c r="B35" s="397"/>
      <c r="C35" s="163"/>
      <c r="D35" s="105"/>
      <c r="E35" s="164"/>
      <c r="F35" s="260"/>
      <c r="G35" s="260"/>
      <c r="H35" s="260"/>
      <c r="I35" s="261"/>
      <c r="J35" s="164"/>
      <c r="K35" s="260"/>
      <c r="L35" s="260"/>
      <c r="M35" s="260"/>
      <c r="N35" s="261"/>
      <c r="O35" s="160"/>
      <c r="P35" s="165"/>
    </row>
    <row r="36" spans="1:17" s="151" customFormat="1" ht="15" customHeight="1">
      <c r="A36" s="465" t="s">
        <v>292</v>
      </c>
      <c r="B36" s="467" t="s">
        <v>66</v>
      </c>
      <c r="C36" s="469" t="s">
        <v>293</v>
      </c>
      <c r="D36" s="471" t="s">
        <v>294</v>
      </c>
      <c r="E36" s="473" t="s">
        <v>684</v>
      </c>
      <c r="F36" s="474"/>
      <c r="G36" s="474"/>
      <c r="H36" s="474"/>
      <c r="I36" s="475"/>
      <c r="J36" s="473" t="s">
        <v>721</v>
      </c>
      <c r="K36" s="474"/>
      <c r="L36" s="474"/>
      <c r="M36" s="474"/>
      <c r="N36" s="475"/>
      <c r="O36" s="150" t="s">
        <v>65</v>
      </c>
    </row>
    <row r="37" spans="1:17" s="151" customFormat="1" ht="27">
      <c r="A37" s="466"/>
      <c r="B37" s="468"/>
      <c r="C37" s="470"/>
      <c r="D37" s="472"/>
      <c r="E37" s="9" t="s">
        <v>67</v>
      </c>
      <c r="F37" s="244" t="s">
        <v>497</v>
      </c>
      <c r="G37" s="240" t="s">
        <v>385</v>
      </c>
      <c r="H37" s="10" t="s">
        <v>383</v>
      </c>
      <c r="I37" s="241" t="s">
        <v>384</v>
      </c>
      <c r="J37" s="9" t="s">
        <v>67</v>
      </c>
      <c r="K37" s="244" t="s">
        <v>497</v>
      </c>
      <c r="L37" s="240" t="s">
        <v>385</v>
      </c>
      <c r="M37" s="10" t="s">
        <v>383</v>
      </c>
      <c r="N37" s="241" t="s">
        <v>384</v>
      </c>
      <c r="O37" s="152" t="s">
        <v>68</v>
      </c>
    </row>
    <row r="38" spans="1:17" s="99" customFormat="1" ht="15" customHeight="1">
      <c r="A38" s="161"/>
      <c r="B38" s="397"/>
      <c r="C38" s="163"/>
      <c r="D38" s="105"/>
      <c r="E38" s="164"/>
      <c r="F38" s="260"/>
      <c r="G38" s="260"/>
      <c r="H38" s="260"/>
      <c r="I38" s="261"/>
      <c r="J38" s="164"/>
      <c r="K38" s="260"/>
      <c r="L38" s="260"/>
      <c r="M38" s="260"/>
      <c r="N38" s="261"/>
      <c r="O38" s="160"/>
      <c r="P38" s="165"/>
    </row>
    <row r="39" spans="1:17" s="151" customFormat="1" ht="15" customHeight="1">
      <c r="A39" s="402" t="s">
        <v>302</v>
      </c>
      <c r="B39" s="173" t="s">
        <v>91</v>
      </c>
      <c r="C39" s="96" t="s">
        <v>69</v>
      </c>
      <c r="D39" s="153"/>
      <c r="E39" s="157" t="s">
        <v>69</v>
      </c>
      <c r="F39" s="158"/>
      <c r="G39" s="158"/>
      <c r="H39" s="158" t="s">
        <v>69</v>
      </c>
      <c r="I39" s="159"/>
      <c r="J39" s="157" t="s">
        <v>69</v>
      </c>
      <c r="K39" s="158" t="s">
        <v>69</v>
      </c>
      <c r="L39" s="158"/>
      <c r="M39" s="158"/>
      <c r="N39" s="159" t="s">
        <v>69</v>
      </c>
      <c r="O39" s="155"/>
    </row>
    <row r="40" spans="1:17" s="100" customFormat="1" ht="15" customHeight="1">
      <c r="A40" s="390" t="s">
        <v>149</v>
      </c>
      <c r="B40" s="399" t="s">
        <v>631</v>
      </c>
      <c r="C40" s="265" t="s">
        <v>11</v>
      </c>
      <c r="D40" s="367" t="s">
        <v>148</v>
      </c>
      <c r="E40" s="289">
        <v>0</v>
      </c>
      <c r="F40" s="290">
        <v>0.16</v>
      </c>
      <c r="G40" s="290">
        <v>0.23</v>
      </c>
      <c r="H40" s="290">
        <v>2.4</v>
      </c>
      <c r="I40" s="291">
        <f>(G40+H40)</f>
        <v>2.63</v>
      </c>
      <c r="J40" s="289">
        <v>0</v>
      </c>
      <c r="K40" s="290">
        <v>0.08</v>
      </c>
      <c r="L40" s="290">
        <v>0</v>
      </c>
      <c r="M40" s="290">
        <v>1.67</v>
      </c>
      <c r="N40" s="334">
        <f>L40+M40</f>
        <v>1.67</v>
      </c>
      <c r="O40" s="160">
        <f t="shared" ref="O40" si="14">((N40/I40)-1)*100</f>
        <v>-36.50190114068441</v>
      </c>
      <c r="P40" s="102"/>
      <c r="Q40" s="99"/>
    </row>
    <row r="41" spans="1:17" s="336" customFormat="1" ht="13.5" customHeight="1">
      <c r="A41" s="382" t="s">
        <v>607</v>
      </c>
      <c r="B41" s="393" t="s">
        <v>632</v>
      </c>
      <c r="C41" s="330" t="s">
        <v>11</v>
      </c>
      <c r="D41" s="367" t="s">
        <v>148</v>
      </c>
      <c r="E41" s="332">
        <v>0</v>
      </c>
      <c r="F41" s="333">
        <v>0.1</v>
      </c>
      <c r="G41" s="333">
        <v>0</v>
      </c>
      <c r="H41" s="333">
        <v>4.21</v>
      </c>
      <c r="I41" s="334">
        <f>G41+H41</f>
        <v>4.21</v>
      </c>
      <c r="J41" s="332">
        <v>0</v>
      </c>
      <c r="K41" s="333">
        <v>0.64</v>
      </c>
      <c r="L41" s="333">
        <v>0</v>
      </c>
      <c r="M41" s="333">
        <v>8.9499999999999993</v>
      </c>
      <c r="N41" s="334">
        <f>L41+M41</f>
        <v>8.9499999999999993</v>
      </c>
      <c r="O41" s="335">
        <f>((N41/I41)-1)*100</f>
        <v>112.58907363420425</v>
      </c>
    </row>
    <row r="42" spans="1:17" s="336" customFormat="1" ht="13.5" customHeight="1">
      <c r="A42" s="382" t="s">
        <v>43</v>
      </c>
      <c r="B42" s="393" t="s">
        <v>150</v>
      </c>
      <c r="C42" s="330" t="s">
        <v>11</v>
      </c>
      <c r="D42" s="366" t="s">
        <v>148</v>
      </c>
      <c r="E42" s="332">
        <v>0</v>
      </c>
      <c r="F42" s="333">
        <v>0.68</v>
      </c>
      <c r="G42" s="333">
        <v>0</v>
      </c>
      <c r="H42" s="333">
        <v>2.87</v>
      </c>
      <c r="I42" s="334">
        <f t="shared" ref="I42:I43" si="15">G42+H42</f>
        <v>2.87</v>
      </c>
      <c r="J42" s="332">
        <v>0.01</v>
      </c>
      <c r="K42" s="333">
        <v>0.69</v>
      </c>
      <c r="L42" s="333">
        <v>0</v>
      </c>
      <c r="M42" s="333">
        <v>3.63</v>
      </c>
      <c r="N42" s="334">
        <f t="shared" ref="N42:N43" si="16">L42+M42</f>
        <v>3.63</v>
      </c>
      <c r="O42" s="335">
        <f t="shared" ref="O42:O43" si="17">((N42/I42)-1)*100</f>
        <v>26.480836236933779</v>
      </c>
    </row>
    <row r="43" spans="1:17" s="336" customFormat="1" ht="13.5" customHeight="1">
      <c r="A43" s="384" t="s">
        <v>151</v>
      </c>
      <c r="B43" s="394" t="s">
        <v>152</v>
      </c>
      <c r="C43" s="330" t="s">
        <v>11</v>
      </c>
      <c r="D43" s="366" t="s">
        <v>148</v>
      </c>
      <c r="E43" s="332">
        <v>0</v>
      </c>
      <c r="F43" s="333">
        <v>0.05</v>
      </c>
      <c r="G43" s="333">
        <v>0.13</v>
      </c>
      <c r="H43" s="333">
        <v>0.8</v>
      </c>
      <c r="I43" s="334">
        <f t="shared" si="15"/>
        <v>0.93</v>
      </c>
      <c r="J43" s="332">
        <v>0</v>
      </c>
      <c r="K43" s="333">
        <v>0.05</v>
      </c>
      <c r="L43" s="333">
        <v>0.18</v>
      </c>
      <c r="M43" s="333">
        <v>0.73</v>
      </c>
      <c r="N43" s="334">
        <f t="shared" si="16"/>
        <v>0.90999999999999992</v>
      </c>
      <c r="O43" s="335">
        <f t="shared" si="17"/>
        <v>-2.1505376344086113</v>
      </c>
    </row>
    <row r="44" spans="1:17" s="99" customFormat="1" ht="15" customHeight="1">
      <c r="A44" s="164"/>
      <c r="B44" s="261"/>
      <c r="C44" s="171"/>
      <c r="D44" s="174"/>
      <c r="E44" s="164"/>
      <c r="F44" s="260"/>
      <c r="G44" s="260"/>
      <c r="H44" s="260"/>
      <c r="I44" s="261"/>
      <c r="J44" s="164"/>
      <c r="K44" s="260"/>
      <c r="L44" s="260"/>
      <c r="M44" s="260"/>
      <c r="N44" s="261"/>
      <c r="O44" s="160"/>
      <c r="P44" s="165"/>
      <c r="Q44" s="100"/>
    </row>
    <row r="45" spans="1:17" s="135" customFormat="1" ht="15" customHeight="1">
      <c r="A45" s="402" t="s">
        <v>303</v>
      </c>
      <c r="B45" s="175"/>
      <c r="C45" s="96"/>
      <c r="D45" s="153"/>
      <c r="E45" s="167">
        <f t="shared" ref="E45:N45" si="18">SUM(E39:E44)</f>
        <v>0</v>
      </c>
      <c r="F45" s="292">
        <f t="shared" si="18"/>
        <v>0.9900000000000001</v>
      </c>
      <c r="G45" s="292">
        <f t="shared" si="18"/>
        <v>0.36</v>
      </c>
      <c r="H45" s="292">
        <f t="shared" si="18"/>
        <v>10.280000000000001</v>
      </c>
      <c r="I45" s="293">
        <f t="shared" si="18"/>
        <v>10.64</v>
      </c>
      <c r="J45" s="167">
        <f t="shared" si="18"/>
        <v>0.01</v>
      </c>
      <c r="K45" s="292">
        <f t="shared" si="18"/>
        <v>1.46</v>
      </c>
      <c r="L45" s="292">
        <f t="shared" si="18"/>
        <v>0.18</v>
      </c>
      <c r="M45" s="292">
        <f t="shared" si="18"/>
        <v>14.98</v>
      </c>
      <c r="N45" s="293">
        <f t="shared" si="18"/>
        <v>15.16</v>
      </c>
      <c r="O45" s="288">
        <f t="shared" ref="O45" si="19">((N45/I45)-1)*100</f>
        <v>42.481203007518786</v>
      </c>
    </row>
    <row r="46" spans="1:17" s="99" customFormat="1" ht="15" customHeight="1">
      <c r="A46" s="161"/>
      <c r="B46" s="397"/>
      <c r="C46" s="163"/>
      <c r="D46" s="105"/>
      <c r="E46" s="164"/>
      <c r="F46" s="260"/>
      <c r="G46" s="260"/>
      <c r="H46" s="260"/>
      <c r="I46" s="261"/>
      <c r="J46" s="164"/>
      <c r="K46" s="260"/>
      <c r="L46" s="260"/>
      <c r="M46" s="260"/>
      <c r="N46" s="261"/>
      <c r="O46" s="160"/>
      <c r="P46" s="165"/>
    </row>
    <row r="47" spans="1:17" s="151" customFormat="1" ht="15" customHeight="1">
      <c r="A47" s="465" t="s">
        <v>292</v>
      </c>
      <c r="B47" s="467" t="s">
        <v>66</v>
      </c>
      <c r="C47" s="469" t="s">
        <v>293</v>
      </c>
      <c r="D47" s="471" t="s">
        <v>294</v>
      </c>
      <c r="E47" s="473" t="s">
        <v>684</v>
      </c>
      <c r="F47" s="474"/>
      <c r="G47" s="474"/>
      <c r="H47" s="474"/>
      <c r="I47" s="475"/>
      <c r="J47" s="473" t="s">
        <v>721</v>
      </c>
      <c r="K47" s="474"/>
      <c r="L47" s="474"/>
      <c r="M47" s="474"/>
      <c r="N47" s="475"/>
      <c r="O47" s="150" t="s">
        <v>65</v>
      </c>
    </row>
    <row r="48" spans="1:17" s="151" customFormat="1" ht="27">
      <c r="A48" s="466"/>
      <c r="B48" s="468"/>
      <c r="C48" s="470"/>
      <c r="D48" s="472"/>
      <c r="E48" s="9" t="s">
        <v>67</v>
      </c>
      <c r="F48" s="244" t="s">
        <v>497</v>
      </c>
      <c r="G48" s="240" t="s">
        <v>385</v>
      </c>
      <c r="H48" s="10" t="s">
        <v>383</v>
      </c>
      <c r="I48" s="241" t="s">
        <v>384</v>
      </c>
      <c r="J48" s="9" t="s">
        <v>67</v>
      </c>
      <c r="K48" s="244" t="s">
        <v>497</v>
      </c>
      <c r="L48" s="240" t="s">
        <v>385</v>
      </c>
      <c r="M48" s="10" t="s">
        <v>383</v>
      </c>
      <c r="N48" s="241" t="s">
        <v>384</v>
      </c>
      <c r="O48" s="152" t="s">
        <v>68</v>
      </c>
    </row>
    <row r="49" spans="1:16" s="99" customFormat="1" ht="15" customHeight="1">
      <c r="A49" s="161"/>
      <c r="B49" s="397"/>
      <c r="C49" s="163"/>
      <c r="D49" s="105"/>
      <c r="E49" s="164"/>
      <c r="F49" s="260"/>
      <c r="G49" s="260"/>
      <c r="H49" s="260"/>
      <c r="I49" s="261"/>
      <c r="J49" s="164"/>
      <c r="K49" s="260"/>
      <c r="L49" s="260"/>
      <c r="M49" s="260"/>
      <c r="N49" s="261"/>
      <c r="O49" s="160"/>
      <c r="P49" s="165"/>
    </row>
    <row r="50" spans="1:16" s="151" customFormat="1" ht="15" customHeight="1">
      <c r="A50" s="403" t="s">
        <v>304</v>
      </c>
      <c r="B50" s="176" t="s">
        <v>305</v>
      </c>
      <c r="C50" s="96" t="s">
        <v>69</v>
      </c>
      <c r="D50" s="153"/>
      <c r="E50" s="157" t="s">
        <v>69</v>
      </c>
      <c r="F50" s="158"/>
      <c r="G50" s="158"/>
      <c r="H50" s="158" t="s">
        <v>69</v>
      </c>
      <c r="I50" s="159"/>
      <c r="J50" s="157" t="s">
        <v>69</v>
      </c>
      <c r="K50" s="158" t="s">
        <v>69</v>
      </c>
      <c r="L50" s="158"/>
      <c r="M50" s="158"/>
      <c r="N50" s="159" t="s">
        <v>69</v>
      </c>
      <c r="O50" s="155"/>
    </row>
    <row r="51" spans="1:16" s="336" customFormat="1" ht="15" customHeight="1">
      <c r="A51" s="383" t="s">
        <v>18</v>
      </c>
      <c r="B51" s="393" t="s">
        <v>157</v>
      </c>
      <c r="C51" s="330" t="s">
        <v>11</v>
      </c>
      <c r="D51" s="366" t="s">
        <v>153</v>
      </c>
      <c r="E51" s="332">
        <v>0</v>
      </c>
      <c r="F51" s="333">
        <v>0.88</v>
      </c>
      <c r="G51" s="333">
        <v>0.22</v>
      </c>
      <c r="H51" s="333">
        <v>2.4900000000000002</v>
      </c>
      <c r="I51" s="334">
        <f t="shared" ref="I51:I55" si="20">G51+H51</f>
        <v>2.7100000000000004</v>
      </c>
      <c r="J51" s="332">
        <v>0</v>
      </c>
      <c r="K51" s="333">
        <v>0.37</v>
      </c>
      <c r="L51" s="333">
        <v>0</v>
      </c>
      <c r="M51" s="333">
        <v>2.42</v>
      </c>
      <c r="N51" s="334">
        <f t="shared" ref="N51:N55" si="21">L51+M51</f>
        <v>2.42</v>
      </c>
      <c r="O51" s="335">
        <f t="shared" ref="O51:O55" si="22">((N51/I51)-1)*100</f>
        <v>-10.701107011070132</v>
      </c>
    </row>
    <row r="52" spans="1:16" s="336" customFormat="1" ht="15" customHeight="1">
      <c r="A52" s="384" t="s">
        <v>606</v>
      </c>
      <c r="B52" s="394" t="s">
        <v>633</v>
      </c>
      <c r="C52" s="330" t="s">
        <v>11</v>
      </c>
      <c r="D52" s="366" t="s">
        <v>153</v>
      </c>
      <c r="E52" s="332">
        <v>0</v>
      </c>
      <c r="F52" s="333">
        <v>1.54</v>
      </c>
      <c r="G52" s="333">
        <v>0.14000000000000001</v>
      </c>
      <c r="H52" s="333">
        <v>3.8</v>
      </c>
      <c r="I52" s="334">
        <f t="shared" si="20"/>
        <v>3.94</v>
      </c>
      <c r="J52" s="332">
        <v>0</v>
      </c>
      <c r="K52" s="333">
        <v>0.11</v>
      </c>
      <c r="L52" s="333">
        <v>0.1</v>
      </c>
      <c r="M52" s="333">
        <v>0.06</v>
      </c>
      <c r="N52" s="334">
        <f t="shared" si="21"/>
        <v>0.16</v>
      </c>
      <c r="O52" s="335">
        <f t="shared" si="22"/>
        <v>-95.939086294416242</v>
      </c>
    </row>
    <row r="53" spans="1:16" s="336" customFormat="1" ht="15" customHeight="1">
      <c r="A53" s="383" t="s">
        <v>38</v>
      </c>
      <c r="B53" s="393" t="s">
        <v>156</v>
      </c>
      <c r="C53" s="330" t="s">
        <v>11</v>
      </c>
      <c r="D53" s="366" t="s">
        <v>153</v>
      </c>
      <c r="E53" s="332">
        <v>0</v>
      </c>
      <c r="F53" s="333">
        <v>0.6</v>
      </c>
      <c r="G53" s="333">
        <v>0.26</v>
      </c>
      <c r="H53" s="333">
        <v>5.49</v>
      </c>
      <c r="I53" s="334">
        <f t="shared" si="20"/>
        <v>5.75</v>
      </c>
      <c r="J53" s="332">
        <v>0</v>
      </c>
      <c r="K53" s="333">
        <v>0.56000000000000005</v>
      </c>
      <c r="L53" s="333">
        <v>0</v>
      </c>
      <c r="M53" s="333">
        <v>4.58</v>
      </c>
      <c r="N53" s="334">
        <f t="shared" si="21"/>
        <v>4.58</v>
      </c>
      <c r="O53" s="335">
        <f t="shared" si="22"/>
        <v>-20.347826086956523</v>
      </c>
    </row>
    <row r="54" spans="1:16" s="336" customFormat="1" ht="15" customHeight="1">
      <c r="A54" s="382" t="s">
        <v>84</v>
      </c>
      <c r="B54" s="393" t="s">
        <v>155</v>
      </c>
      <c r="C54" s="330" t="s">
        <v>11</v>
      </c>
      <c r="D54" s="366" t="s">
        <v>153</v>
      </c>
      <c r="E54" s="332">
        <v>0</v>
      </c>
      <c r="F54" s="333">
        <v>0.55000000000000004</v>
      </c>
      <c r="G54" s="333">
        <v>0.28999999999999998</v>
      </c>
      <c r="H54" s="333">
        <v>5.98</v>
      </c>
      <c r="I54" s="334">
        <f t="shared" si="20"/>
        <v>6.2700000000000005</v>
      </c>
      <c r="J54" s="332">
        <v>0.01</v>
      </c>
      <c r="K54" s="333">
        <v>0.64</v>
      </c>
      <c r="L54" s="333">
        <v>0</v>
      </c>
      <c r="M54" s="333">
        <v>4.29</v>
      </c>
      <c r="N54" s="334">
        <f t="shared" si="21"/>
        <v>4.29</v>
      </c>
      <c r="O54" s="335">
        <f t="shared" si="22"/>
        <v>-31.578947368421062</v>
      </c>
    </row>
    <row r="55" spans="1:16" s="336" customFormat="1" ht="15" customHeight="1">
      <c r="A55" s="382" t="s">
        <v>58</v>
      </c>
      <c r="B55" s="393" t="s">
        <v>154</v>
      </c>
      <c r="C55" s="330" t="s">
        <v>11</v>
      </c>
      <c r="D55" s="366" t="s">
        <v>153</v>
      </c>
      <c r="E55" s="332">
        <v>0</v>
      </c>
      <c r="F55" s="333">
        <v>2.08</v>
      </c>
      <c r="G55" s="333">
        <v>0</v>
      </c>
      <c r="H55" s="333">
        <v>38.880000000000003</v>
      </c>
      <c r="I55" s="334">
        <f t="shared" si="20"/>
        <v>38.880000000000003</v>
      </c>
      <c r="J55" s="332">
        <v>0</v>
      </c>
      <c r="K55" s="333">
        <v>2.4900000000000002</v>
      </c>
      <c r="L55" s="333">
        <v>0.13</v>
      </c>
      <c r="M55" s="333">
        <v>29.73</v>
      </c>
      <c r="N55" s="334">
        <f t="shared" si="21"/>
        <v>29.86</v>
      </c>
      <c r="O55" s="335">
        <f t="shared" si="22"/>
        <v>-23.199588477366262</v>
      </c>
    </row>
    <row r="56" spans="1:16" s="99" customFormat="1" ht="15" customHeight="1">
      <c r="A56" s="164"/>
      <c r="B56" s="261"/>
      <c r="C56" s="171"/>
      <c r="D56" s="174"/>
      <c r="E56" s="164"/>
      <c r="F56" s="260"/>
      <c r="G56" s="260"/>
      <c r="H56" s="260"/>
      <c r="I56" s="261"/>
      <c r="J56" s="164"/>
      <c r="K56" s="260"/>
      <c r="L56" s="260"/>
      <c r="M56" s="260"/>
      <c r="N56" s="261"/>
      <c r="O56" s="160"/>
    </row>
    <row r="57" spans="1:16" s="135" customFormat="1" ht="15" customHeight="1">
      <c r="A57" s="478" t="s">
        <v>306</v>
      </c>
      <c r="B57" s="479"/>
      <c r="C57" s="96"/>
      <c r="D57" s="177"/>
      <c r="E57" s="167">
        <f t="shared" ref="E57:N57" si="23">SUM(E50:E56)</f>
        <v>0</v>
      </c>
      <c r="F57" s="292">
        <f t="shared" si="23"/>
        <v>5.65</v>
      </c>
      <c r="G57" s="292">
        <f t="shared" si="23"/>
        <v>0.90999999999999992</v>
      </c>
      <c r="H57" s="292">
        <f t="shared" si="23"/>
        <v>56.64</v>
      </c>
      <c r="I57" s="293">
        <f t="shared" si="23"/>
        <v>57.550000000000004</v>
      </c>
      <c r="J57" s="167">
        <f t="shared" si="23"/>
        <v>0.01</v>
      </c>
      <c r="K57" s="292">
        <f t="shared" si="23"/>
        <v>4.17</v>
      </c>
      <c r="L57" s="292">
        <f t="shared" si="23"/>
        <v>0.23</v>
      </c>
      <c r="M57" s="292">
        <f t="shared" si="23"/>
        <v>41.08</v>
      </c>
      <c r="N57" s="293">
        <f t="shared" si="23"/>
        <v>41.31</v>
      </c>
      <c r="O57" s="288">
        <f t="shared" ref="O57" si="24">((N57/I57)-1)*100</f>
        <v>-28.218940052128584</v>
      </c>
    </row>
    <row r="58" spans="1:16" s="99" customFormat="1" ht="15" hidden="1" customHeight="1">
      <c r="A58" s="161"/>
      <c r="B58" s="397"/>
      <c r="C58" s="163"/>
      <c r="D58" s="105"/>
      <c r="E58" s="164"/>
      <c r="F58" s="260"/>
      <c r="G58" s="260"/>
      <c r="H58" s="260"/>
      <c r="I58" s="261"/>
      <c r="J58" s="164"/>
      <c r="K58" s="260"/>
      <c r="L58" s="260"/>
      <c r="M58" s="260"/>
      <c r="N58" s="261"/>
      <c r="O58" s="160"/>
      <c r="P58" s="165"/>
    </row>
    <row r="59" spans="1:16" s="151" customFormat="1" ht="15" hidden="1" customHeight="1">
      <c r="A59" s="465" t="s">
        <v>292</v>
      </c>
      <c r="B59" s="467" t="s">
        <v>66</v>
      </c>
      <c r="C59" s="469" t="s">
        <v>293</v>
      </c>
      <c r="D59" s="471" t="s">
        <v>294</v>
      </c>
      <c r="E59" s="473" t="s">
        <v>684</v>
      </c>
      <c r="F59" s="474"/>
      <c r="G59" s="474"/>
      <c r="H59" s="474"/>
      <c r="I59" s="475"/>
      <c r="J59" s="473" t="s">
        <v>721</v>
      </c>
      <c r="K59" s="474"/>
      <c r="L59" s="474"/>
      <c r="M59" s="474"/>
      <c r="N59" s="475"/>
      <c r="O59" s="150" t="s">
        <v>65</v>
      </c>
    </row>
    <row r="60" spans="1:16" s="151" customFormat="1" ht="27" hidden="1">
      <c r="A60" s="466"/>
      <c r="B60" s="468"/>
      <c r="C60" s="470"/>
      <c r="D60" s="472"/>
      <c r="E60" s="9" t="s">
        <v>67</v>
      </c>
      <c r="F60" s="244" t="s">
        <v>497</v>
      </c>
      <c r="G60" s="240" t="s">
        <v>385</v>
      </c>
      <c r="H60" s="10" t="s">
        <v>383</v>
      </c>
      <c r="I60" s="241" t="s">
        <v>384</v>
      </c>
      <c r="J60" s="9" t="s">
        <v>67</v>
      </c>
      <c r="K60" s="244" t="s">
        <v>497</v>
      </c>
      <c r="L60" s="240" t="s">
        <v>385</v>
      </c>
      <c r="M60" s="10" t="s">
        <v>383</v>
      </c>
      <c r="N60" s="241" t="s">
        <v>384</v>
      </c>
      <c r="O60" s="152" t="s">
        <v>68</v>
      </c>
    </row>
    <row r="61" spans="1:16" s="99" customFormat="1" ht="15" hidden="1" customHeight="1">
      <c r="A61" s="161"/>
      <c r="B61" s="397"/>
      <c r="C61" s="163"/>
      <c r="D61" s="105"/>
      <c r="E61" s="164"/>
      <c r="F61" s="260"/>
      <c r="G61" s="260"/>
      <c r="H61" s="260"/>
      <c r="I61" s="261"/>
      <c r="J61" s="164"/>
      <c r="K61" s="260"/>
      <c r="L61" s="260"/>
      <c r="M61" s="260"/>
      <c r="N61" s="261"/>
      <c r="O61" s="160"/>
      <c r="P61" s="165"/>
    </row>
    <row r="62" spans="1:16" s="151" customFormat="1" ht="15" hidden="1" customHeight="1">
      <c r="A62" s="178" t="s">
        <v>307</v>
      </c>
      <c r="B62" s="179" t="s">
        <v>308</v>
      </c>
      <c r="C62" s="96" t="s">
        <v>69</v>
      </c>
      <c r="D62" s="153"/>
      <c r="E62" s="157" t="s">
        <v>69</v>
      </c>
      <c r="F62" s="158"/>
      <c r="G62" s="158"/>
      <c r="H62" s="158" t="s">
        <v>69</v>
      </c>
      <c r="I62" s="159"/>
      <c r="J62" s="157" t="s">
        <v>69</v>
      </c>
      <c r="K62" s="158" t="s">
        <v>69</v>
      </c>
      <c r="L62" s="158"/>
      <c r="M62" s="158"/>
      <c r="N62" s="159" t="s">
        <v>69</v>
      </c>
      <c r="O62" s="155"/>
    </row>
    <row r="63" spans="1:16" s="336" customFormat="1" ht="15" hidden="1" customHeight="1">
      <c r="A63" s="382"/>
      <c r="B63" s="393"/>
      <c r="C63" s="330" t="s">
        <v>11</v>
      </c>
      <c r="D63" s="366" t="s">
        <v>159</v>
      </c>
      <c r="E63" s="332"/>
      <c r="F63" s="333"/>
      <c r="G63" s="333"/>
      <c r="H63" s="333"/>
      <c r="I63" s="334">
        <f t="shared" ref="I63:I66" si="25">G63+H63</f>
        <v>0</v>
      </c>
      <c r="J63" s="332"/>
      <c r="K63" s="333"/>
      <c r="L63" s="333"/>
      <c r="M63" s="333"/>
      <c r="N63" s="334">
        <f t="shared" ref="N63:N66" si="26">L63+M63</f>
        <v>0</v>
      </c>
      <c r="O63" s="335" t="e">
        <f t="shared" ref="O63:O66" si="27">((N63/I63)-1)*100</f>
        <v>#DIV/0!</v>
      </c>
    </row>
    <row r="64" spans="1:16" s="336" customFormat="1" ht="13.5" hidden="1" customHeight="1">
      <c r="A64" s="382"/>
      <c r="B64" s="393"/>
      <c r="C64" s="330" t="s">
        <v>11</v>
      </c>
      <c r="D64" s="366" t="s">
        <v>159</v>
      </c>
      <c r="E64" s="332"/>
      <c r="F64" s="333"/>
      <c r="G64" s="333"/>
      <c r="H64" s="333"/>
      <c r="I64" s="334">
        <f>G64+H64</f>
        <v>0</v>
      </c>
      <c r="J64" s="332"/>
      <c r="K64" s="333"/>
      <c r="L64" s="333"/>
      <c r="M64" s="333"/>
      <c r="N64" s="334">
        <f>L64+M64</f>
        <v>0</v>
      </c>
      <c r="O64" s="335" t="e">
        <f>((N64/I64)-1)*100</f>
        <v>#DIV/0!</v>
      </c>
    </row>
    <row r="65" spans="1:17" s="336" customFormat="1" ht="15" hidden="1" customHeight="1">
      <c r="A65" s="382"/>
      <c r="B65" s="393"/>
      <c r="C65" s="330" t="s">
        <v>11</v>
      </c>
      <c r="D65" s="366" t="s">
        <v>159</v>
      </c>
      <c r="E65" s="332"/>
      <c r="F65" s="333"/>
      <c r="G65" s="333"/>
      <c r="H65" s="333"/>
      <c r="I65" s="334">
        <f t="shared" si="25"/>
        <v>0</v>
      </c>
      <c r="J65" s="332"/>
      <c r="K65" s="333"/>
      <c r="L65" s="333"/>
      <c r="M65" s="333"/>
      <c r="N65" s="334">
        <f t="shared" si="26"/>
        <v>0</v>
      </c>
      <c r="O65" s="335" t="e">
        <f t="shared" si="27"/>
        <v>#DIV/0!</v>
      </c>
    </row>
    <row r="66" spans="1:17" s="336" customFormat="1" ht="15" hidden="1" customHeight="1">
      <c r="A66" s="384"/>
      <c r="B66" s="394"/>
      <c r="C66" s="330" t="s">
        <v>11</v>
      </c>
      <c r="D66" s="366" t="s">
        <v>159</v>
      </c>
      <c r="E66" s="332"/>
      <c r="F66" s="333"/>
      <c r="G66" s="333"/>
      <c r="H66" s="333"/>
      <c r="I66" s="334">
        <f t="shared" si="25"/>
        <v>0</v>
      </c>
      <c r="J66" s="332"/>
      <c r="K66" s="333"/>
      <c r="L66" s="333"/>
      <c r="M66" s="333"/>
      <c r="N66" s="334">
        <f t="shared" si="26"/>
        <v>0</v>
      </c>
      <c r="O66" s="335" t="e">
        <f t="shared" si="27"/>
        <v>#DIV/0!</v>
      </c>
    </row>
    <row r="67" spans="1:17" s="100" customFormat="1" ht="15" hidden="1" customHeight="1">
      <c r="A67" s="390"/>
      <c r="B67" s="405"/>
      <c r="C67" s="265"/>
      <c r="D67" s="105"/>
      <c r="E67" s="164"/>
      <c r="F67" s="260"/>
      <c r="G67" s="260"/>
      <c r="H67" s="260"/>
      <c r="I67" s="261"/>
      <c r="J67" s="164"/>
      <c r="K67" s="260"/>
      <c r="L67" s="260"/>
      <c r="M67" s="260"/>
      <c r="N67" s="261"/>
      <c r="O67" s="160"/>
      <c r="P67" s="165"/>
      <c r="Q67" s="99"/>
    </row>
    <row r="68" spans="1:17" s="135" customFormat="1" ht="15" hidden="1" customHeight="1">
      <c r="A68" s="476" t="s">
        <v>309</v>
      </c>
      <c r="B68" s="477"/>
      <c r="C68" s="96"/>
      <c r="D68" s="153"/>
      <c r="E68" s="167">
        <f t="shared" ref="E68:N68" si="28">SUM(E62:E67)</f>
        <v>0</v>
      </c>
      <c r="F68" s="292">
        <f t="shared" si="28"/>
        <v>0</v>
      </c>
      <c r="G68" s="292">
        <f t="shared" si="28"/>
        <v>0</v>
      </c>
      <c r="H68" s="292">
        <f t="shared" si="28"/>
        <v>0</v>
      </c>
      <c r="I68" s="293">
        <f t="shared" si="28"/>
        <v>0</v>
      </c>
      <c r="J68" s="167">
        <f t="shared" si="28"/>
        <v>0</v>
      </c>
      <c r="K68" s="292">
        <f t="shared" si="28"/>
        <v>0</v>
      </c>
      <c r="L68" s="292">
        <f t="shared" si="28"/>
        <v>0</v>
      </c>
      <c r="M68" s="292">
        <f t="shared" si="28"/>
        <v>0</v>
      </c>
      <c r="N68" s="293">
        <f t="shared" si="28"/>
        <v>0</v>
      </c>
      <c r="O68" s="288" t="e">
        <f t="shared" ref="O68" si="29">((N68/I68)-1)*100</f>
        <v>#DIV/0!</v>
      </c>
    </row>
    <row r="69" spans="1:17" s="99" customFormat="1" ht="15" hidden="1" customHeight="1">
      <c r="A69" s="161"/>
      <c r="B69" s="397"/>
      <c r="C69" s="163"/>
      <c r="D69" s="105"/>
      <c r="E69" s="164"/>
      <c r="F69" s="260"/>
      <c r="G69" s="260"/>
      <c r="H69" s="260"/>
      <c r="I69" s="261"/>
      <c r="J69" s="164"/>
      <c r="K69" s="260"/>
      <c r="L69" s="260"/>
      <c r="M69" s="260"/>
      <c r="N69" s="261"/>
      <c r="O69" s="160"/>
      <c r="P69" s="165"/>
    </row>
    <row r="70" spans="1:17" s="151" customFormat="1" ht="15" hidden="1" customHeight="1">
      <c r="A70" s="465" t="s">
        <v>292</v>
      </c>
      <c r="B70" s="467" t="s">
        <v>66</v>
      </c>
      <c r="C70" s="469" t="s">
        <v>293</v>
      </c>
      <c r="D70" s="471" t="s">
        <v>294</v>
      </c>
      <c r="E70" s="473" t="s">
        <v>684</v>
      </c>
      <c r="F70" s="474"/>
      <c r="G70" s="474"/>
      <c r="H70" s="474"/>
      <c r="I70" s="475"/>
      <c r="J70" s="473" t="s">
        <v>721</v>
      </c>
      <c r="K70" s="474"/>
      <c r="L70" s="474"/>
      <c r="M70" s="474"/>
      <c r="N70" s="475"/>
      <c r="O70" s="150" t="s">
        <v>65</v>
      </c>
    </row>
    <row r="71" spans="1:17" s="151" customFormat="1" ht="27" hidden="1">
      <c r="A71" s="466"/>
      <c r="B71" s="468"/>
      <c r="C71" s="470"/>
      <c r="D71" s="472"/>
      <c r="E71" s="9" t="s">
        <v>67</v>
      </c>
      <c r="F71" s="244" t="s">
        <v>497</v>
      </c>
      <c r="G71" s="240" t="s">
        <v>385</v>
      </c>
      <c r="H71" s="10" t="s">
        <v>383</v>
      </c>
      <c r="I71" s="241" t="s">
        <v>384</v>
      </c>
      <c r="J71" s="9" t="s">
        <v>67</v>
      </c>
      <c r="K71" s="244" t="s">
        <v>497</v>
      </c>
      <c r="L71" s="240" t="s">
        <v>385</v>
      </c>
      <c r="M71" s="10" t="s">
        <v>383</v>
      </c>
      <c r="N71" s="241" t="s">
        <v>384</v>
      </c>
      <c r="O71" s="152" t="s">
        <v>68</v>
      </c>
    </row>
    <row r="72" spans="1:17" s="99" customFormat="1" ht="15" hidden="1" customHeight="1">
      <c r="A72" s="161"/>
      <c r="B72" s="397"/>
      <c r="C72" s="163"/>
      <c r="D72" s="105"/>
      <c r="E72" s="164"/>
      <c r="F72" s="260"/>
      <c r="G72" s="260"/>
      <c r="H72" s="260"/>
      <c r="I72" s="261"/>
      <c r="J72" s="164"/>
      <c r="K72" s="260"/>
      <c r="L72" s="260"/>
      <c r="M72" s="260"/>
      <c r="N72" s="261"/>
      <c r="O72" s="160"/>
      <c r="P72" s="165"/>
    </row>
    <row r="73" spans="1:17" s="151" customFormat="1" ht="15" hidden="1" customHeight="1">
      <c r="A73" s="121" t="s">
        <v>288</v>
      </c>
      <c r="B73" s="122"/>
      <c r="C73" s="96" t="s">
        <v>69</v>
      </c>
      <c r="D73" s="416"/>
      <c r="E73" s="417" t="s">
        <v>69</v>
      </c>
      <c r="F73" s="417"/>
      <c r="G73" s="417"/>
      <c r="H73" s="417" t="s">
        <v>69</v>
      </c>
      <c r="I73" s="418"/>
      <c r="J73" s="157" t="s">
        <v>69</v>
      </c>
      <c r="K73" s="158" t="s">
        <v>69</v>
      </c>
      <c r="L73" s="158"/>
      <c r="M73" s="158"/>
      <c r="N73" s="159" t="s">
        <v>69</v>
      </c>
      <c r="O73" s="155"/>
    </row>
    <row r="74" spans="1:17" s="100" customFormat="1" ht="15" hidden="1" customHeight="1">
      <c r="A74" s="390"/>
      <c r="B74" s="399"/>
      <c r="C74" s="265" t="s">
        <v>11</v>
      </c>
      <c r="D74" s="419"/>
      <c r="E74" s="420"/>
      <c r="F74" s="420"/>
      <c r="G74" s="420"/>
      <c r="H74" s="420"/>
      <c r="I74" s="421">
        <f t="shared" ref="I74:I75" si="30">(G74+H74)</f>
        <v>0</v>
      </c>
      <c r="J74" s="289"/>
      <c r="K74" s="290"/>
      <c r="L74" s="290"/>
      <c r="M74" s="290"/>
      <c r="N74" s="261">
        <f t="shared" ref="N74:N75" si="31">SUM(L74:M74)</f>
        <v>0</v>
      </c>
      <c r="O74" s="160" t="e">
        <f t="shared" ref="O74:O75" si="32">((N74/I74)-1)*100</f>
        <v>#DIV/0!</v>
      </c>
      <c r="P74" s="102"/>
      <c r="Q74" s="99"/>
    </row>
    <row r="75" spans="1:17" s="100" customFormat="1" ht="15" hidden="1" customHeight="1">
      <c r="A75" s="390"/>
      <c r="B75" s="399"/>
      <c r="C75" s="265" t="s">
        <v>11</v>
      </c>
      <c r="D75" s="419"/>
      <c r="E75" s="420"/>
      <c r="F75" s="420"/>
      <c r="G75" s="420"/>
      <c r="H75" s="420"/>
      <c r="I75" s="421">
        <f t="shared" si="30"/>
        <v>0</v>
      </c>
      <c r="J75" s="289"/>
      <c r="K75" s="290"/>
      <c r="L75" s="290"/>
      <c r="M75" s="290"/>
      <c r="N75" s="261">
        <f t="shared" si="31"/>
        <v>0</v>
      </c>
      <c r="O75" s="160" t="e">
        <f t="shared" si="32"/>
        <v>#DIV/0!</v>
      </c>
      <c r="P75" s="102"/>
      <c r="Q75" s="99"/>
    </row>
    <row r="76" spans="1:17" s="100" customFormat="1" ht="15" hidden="1" customHeight="1">
      <c r="A76" s="390"/>
      <c r="B76" s="405"/>
      <c r="C76" s="265"/>
      <c r="D76" s="422"/>
      <c r="E76" s="423"/>
      <c r="F76" s="423"/>
      <c r="G76" s="423"/>
      <c r="H76" s="423"/>
      <c r="I76" s="424"/>
      <c r="J76" s="164"/>
      <c r="K76" s="260"/>
      <c r="L76" s="260"/>
      <c r="M76" s="260"/>
      <c r="N76" s="261"/>
      <c r="O76" s="160"/>
      <c r="P76" s="165"/>
      <c r="Q76" s="99"/>
    </row>
    <row r="77" spans="1:17" s="135" customFormat="1" ht="15" hidden="1" customHeight="1">
      <c r="A77" s="121" t="s">
        <v>289</v>
      </c>
      <c r="B77" s="122"/>
      <c r="C77" s="96"/>
      <c r="D77" s="153"/>
      <c r="E77" s="167">
        <f t="shared" ref="E77:N77" si="33">SUM(E73:E76)</f>
        <v>0</v>
      </c>
      <c r="F77" s="292">
        <f t="shared" si="33"/>
        <v>0</v>
      </c>
      <c r="G77" s="292">
        <f t="shared" si="33"/>
        <v>0</v>
      </c>
      <c r="H77" s="292">
        <f t="shared" si="33"/>
        <v>0</v>
      </c>
      <c r="I77" s="293">
        <f t="shared" si="33"/>
        <v>0</v>
      </c>
      <c r="J77" s="167">
        <f t="shared" si="33"/>
        <v>0</v>
      </c>
      <c r="K77" s="292">
        <f t="shared" si="33"/>
        <v>0</v>
      </c>
      <c r="L77" s="292">
        <f t="shared" si="33"/>
        <v>0</v>
      </c>
      <c r="M77" s="292">
        <f t="shared" si="33"/>
        <v>0</v>
      </c>
      <c r="N77" s="293">
        <f t="shared" si="33"/>
        <v>0</v>
      </c>
      <c r="O77" s="288" t="e">
        <f t="shared" ref="O77" si="34">((N77/I77)-1)*100</f>
        <v>#DIV/0!</v>
      </c>
    </row>
    <row r="78" spans="1:17" s="99" customFormat="1" ht="15" customHeight="1">
      <c r="A78" s="262"/>
      <c r="B78" s="263"/>
      <c r="C78" s="263"/>
      <c r="D78" s="264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1"/>
    </row>
    <row r="79" spans="1:17" s="135" customFormat="1" ht="20.100000000000001" customHeight="1">
      <c r="A79" s="480" t="s">
        <v>310</v>
      </c>
      <c r="B79" s="481"/>
      <c r="C79" s="185"/>
      <c r="D79" s="153"/>
      <c r="E79" s="186">
        <f t="shared" ref="E79:N79" si="35">SUM(E12:E78)/2</f>
        <v>0</v>
      </c>
      <c r="F79" s="187">
        <f t="shared" si="35"/>
        <v>7.14</v>
      </c>
      <c r="G79" s="187">
        <f t="shared" si="35"/>
        <v>2.4800000000000004</v>
      </c>
      <c r="H79" s="187">
        <f t="shared" si="35"/>
        <v>74.5</v>
      </c>
      <c r="I79" s="188">
        <f t="shared" si="35"/>
        <v>76.98</v>
      </c>
      <c r="J79" s="189">
        <f t="shared" si="35"/>
        <v>0.02</v>
      </c>
      <c r="K79" s="186">
        <f t="shared" si="35"/>
        <v>6.2</v>
      </c>
      <c r="L79" s="186">
        <f t="shared" si="35"/>
        <v>0.64</v>
      </c>
      <c r="M79" s="186">
        <f t="shared" si="35"/>
        <v>63.41</v>
      </c>
      <c r="N79" s="186">
        <f t="shared" si="35"/>
        <v>64.05</v>
      </c>
      <c r="O79" s="284">
        <f t="shared" ref="O79:O80" si="36">((N79/I79)-1)*100</f>
        <v>-16.796570537802037</v>
      </c>
    </row>
    <row r="80" spans="1:17" s="135" customFormat="1" ht="20.100000000000001" customHeight="1">
      <c r="A80" s="480" t="s">
        <v>311</v>
      </c>
      <c r="B80" s="481"/>
      <c r="C80" s="185"/>
      <c r="D80" s="153"/>
      <c r="E80" s="186">
        <v>0.37</v>
      </c>
      <c r="F80" s="187">
        <v>25.82</v>
      </c>
      <c r="G80" s="187">
        <v>18.38</v>
      </c>
      <c r="H80" s="187">
        <v>200.35</v>
      </c>
      <c r="I80" s="188">
        <f>SUM(G80:H80)</f>
        <v>218.73</v>
      </c>
      <c r="J80" s="189">
        <v>0.23</v>
      </c>
      <c r="K80" s="187">
        <v>19.670000000000002</v>
      </c>
      <c r="L80" s="230">
        <v>19.559999999999999</v>
      </c>
      <c r="M80" s="230">
        <v>175.87</v>
      </c>
      <c r="N80" s="188">
        <f>SUM(L80:M80)</f>
        <v>195.43</v>
      </c>
      <c r="O80" s="284">
        <f t="shared" si="36"/>
        <v>-10.652402505371917</v>
      </c>
    </row>
    <row r="81" spans="1:16" s="99" customFormat="1" ht="15" customHeight="1">
      <c r="A81" s="262"/>
      <c r="B81" s="263"/>
      <c r="C81" s="263"/>
      <c r="D81" s="264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1"/>
    </row>
    <row r="82" spans="1:16" s="99" customFormat="1" ht="15" customHeight="1">
      <c r="A82" s="262"/>
      <c r="B82" s="263"/>
      <c r="C82" s="263"/>
      <c r="D82" s="264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1"/>
    </row>
    <row r="83" spans="1:16" s="99" customFormat="1" ht="15" customHeight="1">
      <c r="A83" s="262"/>
      <c r="B83" s="263"/>
      <c r="C83" s="263"/>
      <c r="D83" s="264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1"/>
    </row>
    <row r="84" spans="1:16" s="135" customFormat="1" ht="20.100000000000001" customHeight="1">
      <c r="A84" s="355" t="s">
        <v>312</v>
      </c>
      <c r="B84" s="357" t="s">
        <v>313</v>
      </c>
      <c r="C84" s="358"/>
      <c r="D84" s="359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144"/>
    </row>
    <row r="85" spans="1:16" s="193" customFormat="1" ht="15" customHeight="1">
      <c r="A85" s="356"/>
      <c r="B85" s="356"/>
      <c r="C85" s="356"/>
      <c r="D85" s="360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192"/>
      <c r="P85" s="263"/>
    </row>
    <row r="86" spans="1:16" s="151" customFormat="1" ht="15" customHeight="1">
      <c r="A86" s="465" t="s">
        <v>292</v>
      </c>
      <c r="B86" s="467" t="s">
        <v>66</v>
      </c>
      <c r="C86" s="469" t="s">
        <v>293</v>
      </c>
      <c r="D86" s="471" t="s">
        <v>294</v>
      </c>
      <c r="E86" s="473" t="s">
        <v>684</v>
      </c>
      <c r="F86" s="474"/>
      <c r="G86" s="474"/>
      <c r="H86" s="474"/>
      <c r="I86" s="475"/>
      <c r="J86" s="473" t="s">
        <v>721</v>
      </c>
      <c r="K86" s="474"/>
      <c r="L86" s="474"/>
      <c r="M86" s="474"/>
      <c r="N86" s="475"/>
      <c r="O86" s="150" t="s">
        <v>65</v>
      </c>
    </row>
    <row r="87" spans="1:16" s="151" customFormat="1" ht="27">
      <c r="A87" s="466"/>
      <c r="B87" s="468"/>
      <c r="C87" s="470"/>
      <c r="D87" s="472"/>
      <c r="E87" s="9" t="s">
        <v>67</v>
      </c>
      <c r="F87" s="244" t="s">
        <v>497</v>
      </c>
      <c r="G87" s="240" t="s">
        <v>385</v>
      </c>
      <c r="H87" s="10" t="s">
        <v>383</v>
      </c>
      <c r="I87" s="241" t="s">
        <v>384</v>
      </c>
      <c r="J87" s="9" t="s">
        <v>67</v>
      </c>
      <c r="K87" s="244" t="s">
        <v>497</v>
      </c>
      <c r="L87" s="240" t="s">
        <v>385</v>
      </c>
      <c r="M87" s="10" t="s">
        <v>383</v>
      </c>
      <c r="N87" s="241" t="s">
        <v>384</v>
      </c>
      <c r="O87" s="152" t="s">
        <v>68</v>
      </c>
    </row>
    <row r="88" spans="1:16" s="151" customFormat="1" ht="15" customHeight="1">
      <c r="A88" s="95" t="s">
        <v>69</v>
      </c>
      <c r="B88" s="391"/>
      <c r="C88" s="96" t="s">
        <v>69</v>
      </c>
      <c r="D88" s="153"/>
      <c r="E88" s="154" t="s">
        <v>69</v>
      </c>
      <c r="F88" s="97"/>
      <c r="G88" s="97"/>
      <c r="H88" s="97" t="s">
        <v>69</v>
      </c>
      <c r="I88" s="98"/>
      <c r="J88" s="154" t="s">
        <v>69</v>
      </c>
      <c r="K88" s="97" t="s">
        <v>69</v>
      </c>
      <c r="L88" s="97"/>
      <c r="M88" s="97"/>
      <c r="N88" s="98" t="s">
        <v>69</v>
      </c>
      <c r="O88" s="155"/>
    </row>
    <row r="89" spans="1:16" s="151" customFormat="1" ht="15" customHeight="1">
      <c r="A89" s="392" t="s">
        <v>295</v>
      </c>
      <c r="B89" s="156" t="s">
        <v>71</v>
      </c>
      <c r="C89" s="96" t="s">
        <v>69</v>
      </c>
      <c r="D89" s="153"/>
      <c r="E89" s="157" t="s">
        <v>69</v>
      </c>
      <c r="F89" s="158"/>
      <c r="G89" s="158"/>
      <c r="H89" s="158" t="s">
        <v>69</v>
      </c>
      <c r="I89" s="159"/>
      <c r="J89" s="157" t="s">
        <v>69</v>
      </c>
      <c r="K89" s="158" t="s">
        <v>69</v>
      </c>
      <c r="L89" s="158"/>
      <c r="M89" s="158"/>
      <c r="N89" s="159" t="s">
        <v>69</v>
      </c>
      <c r="O89" s="155"/>
    </row>
    <row r="90" spans="1:16" s="336" customFormat="1" ht="15" customHeight="1">
      <c r="A90" s="384" t="s">
        <v>359</v>
      </c>
      <c r="B90" s="394" t="s">
        <v>361</v>
      </c>
      <c r="C90" s="330" t="s">
        <v>12</v>
      </c>
      <c r="D90" s="366" t="s">
        <v>141</v>
      </c>
      <c r="E90" s="332">
        <v>0</v>
      </c>
      <c r="F90" s="333">
        <v>0.33</v>
      </c>
      <c r="G90" s="333">
        <v>1.39</v>
      </c>
      <c r="H90" s="333">
        <v>2.85</v>
      </c>
      <c r="I90" s="334">
        <f t="shared" ref="I90:I105" si="37">G90+H90</f>
        <v>4.24</v>
      </c>
      <c r="J90" s="332">
        <v>0</v>
      </c>
      <c r="K90" s="333">
        <v>0.06</v>
      </c>
      <c r="L90" s="333">
        <v>0.13</v>
      </c>
      <c r="M90" s="333">
        <v>2.14</v>
      </c>
      <c r="N90" s="334">
        <f t="shared" ref="N90:N105" si="38">L90+M90</f>
        <v>2.27</v>
      </c>
      <c r="O90" s="335">
        <f t="shared" ref="O90:O105" si="39">((N90/I90)-1)*100</f>
        <v>-46.462264150943398</v>
      </c>
    </row>
    <row r="91" spans="1:16" s="336" customFormat="1" ht="15" customHeight="1">
      <c r="A91" s="382" t="s">
        <v>167</v>
      </c>
      <c r="B91" s="393" t="s">
        <v>166</v>
      </c>
      <c r="C91" s="330" t="s">
        <v>12</v>
      </c>
      <c r="D91" s="366" t="s">
        <v>141</v>
      </c>
      <c r="E91" s="332">
        <v>0</v>
      </c>
      <c r="F91" s="333">
        <v>1.49</v>
      </c>
      <c r="G91" s="333">
        <v>0</v>
      </c>
      <c r="H91" s="333">
        <v>11.2</v>
      </c>
      <c r="I91" s="334">
        <f t="shared" si="37"/>
        <v>11.2</v>
      </c>
      <c r="J91" s="332">
        <v>0</v>
      </c>
      <c r="K91" s="333">
        <v>1.65</v>
      </c>
      <c r="L91" s="333">
        <v>0</v>
      </c>
      <c r="M91" s="333">
        <v>8.81</v>
      </c>
      <c r="N91" s="334">
        <f t="shared" si="38"/>
        <v>8.81</v>
      </c>
      <c r="O91" s="335">
        <f t="shared" si="39"/>
        <v>-21.339285714285705</v>
      </c>
    </row>
    <row r="92" spans="1:16" s="336" customFormat="1" ht="15" customHeight="1">
      <c r="A92" s="382" t="s">
        <v>690</v>
      </c>
      <c r="B92" s="393" t="s">
        <v>691</v>
      </c>
      <c r="C92" s="330" t="s">
        <v>12</v>
      </c>
      <c r="D92" s="366" t="s">
        <v>141</v>
      </c>
      <c r="E92" s="332">
        <v>0</v>
      </c>
      <c r="F92" s="333">
        <v>0.97</v>
      </c>
      <c r="G92" s="333">
        <v>0</v>
      </c>
      <c r="H92" s="333">
        <v>6.59</v>
      </c>
      <c r="I92" s="334">
        <f t="shared" si="37"/>
        <v>6.59</v>
      </c>
      <c r="J92" s="332">
        <v>0</v>
      </c>
      <c r="K92" s="333">
        <v>1.85</v>
      </c>
      <c r="L92" s="333">
        <v>0</v>
      </c>
      <c r="M92" s="333">
        <v>8.2100000000000009</v>
      </c>
      <c r="N92" s="334">
        <f t="shared" si="38"/>
        <v>8.2100000000000009</v>
      </c>
      <c r="O92" s="335">
        <f t="shared" si="39"/>
        <v>24.582701062215495</v>
      </c>
    </row>
    <row r="93" spans="1:16" s="336" customFormat="1" ht="15" customHeight="1">
      <c r="A93" s="382" t="s">
        <v>478</v>
      </c>
      <c r="B93" s="393" t="s">
        <v>634</v>
      </c>
      <c r="C93" s="330" t="s">
        <v>12</v>
      </c>
      <c r="D93" s="366" t="s">
        <v>141</v>
      </c>
      <c r="E93" s="332">
        <v>0</v>
      </c>
      <c r="F93" s="333">
        <v>0.12</v>
      </c>
      <c r="G93" s="333">
        <v>0</v>
      </c>
      <c r="H93" s="333">
        <v>0.35</v>
      </c>
      <c r="I93" s="334">
        <f t="shared" si="37"/>
        <v>0.35</v>
      </c>
      <c r="J93" s="332">
        <v>0</v>
      </c>
      <c r="K93" s="333">
        <v>0.11</v>
      </c>
      <c r="L93" s="333">
        <v>0</v>
      </c>
      <c r="M93" s="333">
        <v>0.37</v>
      </c>
      <c r="N93" s="334">
        <f t="shared" si="38"/>
        <v>0.37</v>
      </c>
      <c r="O93" s="335">
        <f t="shared" si="39"/>
        <v>5.7142857142857162</v>
      </c>
    </row>
    <row r="94" spans="1:16" s="336" customFormat="1" ht="15" customHeight="1">
      <c r="A94" s="382" t="s">
        <v>77</v>
      </c>
      <c r="B94" s="393" t="s">
        <v>165</v>
      </c>
      <c r="C94" s="330" t="s">
        <v>12</v>
      </c>
      <c r="D94" s="366" t="s">
        <v>141</v>
      </c>
      <c r="E94" s="332">
        <v>0</v>
      </c>
      <c r="F94" s="333">
        <v>0.89</v>
      </c>
      <c r="G94" s="333">
        <v>3.26</v>
      </c>
      <c r="H94" s="333">
        <v>9.92</v>
      </c>
      <c r="I94" s="334">
        <f t="shared" si="37"/>
        <v>13.18</v>
      </c>
      <c r="J94" s="332">
        <v>0</v>
      </c>
      <c r="K94" s="333">
        <v>0.5</v>
      </c>
      <c r="L94" s="333">
        <v>2.11</v>
      </c>
      <c r="M94" s="333">
        <v>13.89</v>
      </c>
      <c r="N94" s="334">
        <f t="shared" si="38"/>
        <v>16</v>
      </c>
      <c r="O94" s="335">
        <f t="shared" si="39"/>
        <v>21.396054628224583</v>
      </c>
    </row>
    <row r="95" spans="1:16" s="336" customFormat="1" ht="15" customHeight="1">
      <c r="A95" s="382" t="s">
        <v>439</v>
      </c>
      <c r="B95" s="396" t="s">
        <v>635</v>
      </c>
      <c r="C95" s="330" t="s">
        <v>12</v>
      </c>
      <c r="D95" s="366" t="s">
        <v>141</v>
      </c>
      <c r="E95" s="332">
        <v>0</v>
      </c>
      <c r="F95" s="333">
        <v>0</v>
      </c>
      <c r="G95" s="333">
        <v>0</v>
      </c>
      <c r="H95" s="333">
        <v>1.1499999999999999</v>
      </c>
      <c r="I95" s="334">
        <f t="shared" si="37"/>
        <v>1.1499999999999999</v>
      </c>
      <c r="J95" s="332">
        <v>0</v>
      </c>
      <c r="K95" s="333">
        <v>0</v>
      </c>
      <c r="L95" s="333">
        <v>0</v>
      </c>
      <c r="M95" s="333">
        <v>1.06</v>
      </c>
      <c r="N95" s="334">
        <f t="shared" si="38"/>
        <v>1.06</v>
      </c>
      <c r="O95" s="335">
        <f t="shared" si="39"/>
        <v>-7.8260869565217277</v>
      </c>
    </row>
    <row r="96" spans="1:16" s="336" customFormat="1" ht="15" customHeight="1">
      <c r="A96" s="382" t="s">
        <v>738</v>
      </c>
      <c r="B96" s="393" t="s">
        <v>739</v>
      </c>
      <c r="C96" s="330" t="s">
        <v>12</v>
      </c>
      <c r="D96" s="366" t="s">
        <v>141</v>
      </c>
      <c r="E96" s="332">
        <v>0</v>
      </c>
      <c r="F96" s="333">
        <v>0</v>
      </c>
      <c r="G96" s="333">
        <v>0</v>
      </c>
      <c r="H96" s="333">
        <v>7.0000000000000007E-2</v>
      </c>
      <c r="I96" s="334">
        <f t="shared" si="37"/>
        <v>7.0000000000000007E-2</v>
      </c>
      <c r="J96" s="332">
        <v>0.01</v>
      </c>
      <c r="K96" s="333">
        <v>0.38</v>
      </c>
      <c r="L96" s="333">
        <v>0</v>
      </c>
      <c r="M96" s="333">
        <v>0.12</v>
      </c>
      <c r="N96" s="334">
        <f t="shared" si="38"/>
        <v>0.12</v>
      </c>
      <c r="O96" s="335">
        <f t="shared" si="39"/>
        <v>71.428571428571402</v>
      </c>
    </row>
    <row r="97" spans="1:16" s="336" customFormat="1" ht="15" customHeight="1">
      <c r="A97" s="390" t="s">
        <v>740</v>
      </c>
      <c r="B97" s="400" t="s">
        <v>741</v>
      </c>
      <c r="C97" s="265" t="s">
        <v>12</v>
      </c>
      <c r="D97" s="368" t="s">
        <v>141</v>
      </c>
      <c r="E97" s="332">
        <v>0</v>
      </c>
      <c r="F97" s="333">
        <v>0.03</v>
      </c>
      <c r="G97" s="333">
        <v>0</v>
      </c>
      <c r="H97" s="333">
        <v>5.2</v>
      </c>
      <c r="I97" s="334">
        <f t="shared" si="37"/>
        <v>5.2</v>
      </c>
      <c r="J97" s="332">
        <v>0</v>
      </c>
      <c r="K97" s="333">
        <v>0.37</v>
      </c>
      <c r="L97" s="333">
        <v>0</v>
      </c>
      <c r="M97" s="333">
        <v>9.4700000000000006</v>
      </c>
      <c r="N97" s="334">
        <f t="shared" si="38"/>
        <v>9.4700000000000006</v>
      </c>
      <c r="O97" s="335">
        <f t="shared" si="39"/>
        <v>82.115384615384613</v>
      </c>
    </row>
    <row r="98" spans="1:16" s="336" customFormat="1" ht="15" customHeight="1">
      <c r="A98" s="390" t="s">
        <v>742</v>
      </c>
      <c r="B98" s="400" t="s">
        <v>743</v>
      </c>
      <c r="C98" s="265" t="s">
        <v>12</v>
      </c>
      <c r="D98" s="368" t="s">
        <v>141</v>
      </c>
      <c r="E98" s="332">
        <v>0</v>
      </c>
      <c r="F98" s="333">
        <v>0</v>
      </c>
      <c r="G98" s="333">
        <v>0</v>
      </c>
      <c r="H98" s="333">
        <v>0</v>
      </c>
      <c r="I98" s="334">
        <f t="shared" si="37"/>
        <v>0</v>
      </c>
      <c r="J98" s="332">
        <v>0.02</v>
      </c>
      <c r="K98" s="333">
        <v>0</v>
      </c>
      <c r="L98" s="333">
        <v>0</v>
      </c>
      <c r="M98" s="333">
        <v>0.02</v>
      </c>
      <c r="N98" s="334">
        <f t="shared" si="38"/>
        <v>0.02</v>
      </c>
      <c r="O98" s="335" t="e">
        <f t="shared" si="39"/>
        <v>#DIV/0!</v>
      </c>
    </row>
    <row r="99" spans="1:16" s="336" customFormat="1" ht="15" customHeight="1">
      <c r="A99" s="382" t="s">
        <v>499</v>
      </c>
      <c r="B99" s="393" t="s">
        <v>636</v>
      </c>
      <c r="C99" s="330" t="s">
        <v>12</v>
      </c>
      <c r="D99" s="366" t="s">
        <v>141</v>
      </c>
      <c r="E99" s="332">
        <v>0</v>
      </c>
      <c r="F99" s="333">
        <v>0</v>
      </c>
      <c r="G99" s="333">
        <v>0</v>
      </c>
      <c r="H99" s="333">
        <v>3.5</v>
      </c>
      <c r="I99" s="334">
        <f t="shared" si="37"/>
        <v>3.5</v>
      </c>
      <c r="J99" s="332">
        <v>0</v>
      </c>
      <c r="K99" s="333">
        <v>0.12</v>
      </c>
      <c r="L99" s="333">
        <v>0</v>
      </c>
      <c r="M99" s="333">
        <v>3.86</v>
      </c>
      <c r="N99" s="334">
        <f t="shared" si="38"/>
        <v>3.86</v>
      </c>
      <c r="O99" s="335">
        <f t="shared" si="39"/>
        <v>10.285714285714276</v>
      </c>
    </row>
    <row r="100" spans="1:16" s="336" customFormat="1" ht="15" customHeight="1">
      <c r="A100" s="382" t="s">
        <v>1</v>
      </c>
      <c r="B100" s="393" t="s">
        <v>164</v>
      </c>
      <c r="C100" s="330" t="s">
        <v>12</v>
      </c>
      <c r="D100" s="366" t="s">
        <v>141</v>
      </c>
      <c r="E100" s="332">
        <v>0</v>
      </c>
      <c r="F100" s="333">
        <v>5.38</v>
      </c>
      <c r="G100" s="333">
        <v>0</v>
      </c>
      <c r="H100" s="333">
        <v>55.37</v>
      </c>
      <c r="I100" s="334">
        <f t="shared" si="37"/>
        <v>55.37</v>
      </c>
      <c r="J100" s="332">
        <v>0</v>
      </c>
      <c r="K100" s="333">
        <v>4.22</v>
      </c>
      <c r="L100" s="333">
        <v>0</v>
      </c>
      <c r="M100" s="333">
        <v>54.77</v>
      </c>
      <c r="N100" s="334">
        <f t="shared" si="38"/>
        <v>54.77</v>
      </c>
      <c r="O100" s="335">
        <f t="shared" si="39"/>
        <v>-1.0836192884233209</v>
      </c>
    </row>
    <row r="101" spans="1:16" s="336" customFormat="1" ht="15" customHeight="1">
      <c r="A101" s="382" t="s">
        <v>390</v>
      </c>
      <c r="B101" s="393" t="s">
        <v>391</v>
      </c>
      <c r="C101" s="330" t="s">
        <v>12</v>
      </c>
      <c r="D101" s="366" t="s">
        <v>141</v>
      </c>
      <c r="E101" s="332">
        <v>0</v>
      </c>
      <c r="F101" s="333">
        <v>0.08</v>
      </c>
      <c r="G101" s="333">
        <v>0</v>
      </c>
      <c r="H101" s="333">
        <v>0.6</v>
      </c>
      <c r="I101" s="334">
        <f t="shared" si="37"/>
        <v>0.6</v>
      </c>
      <c r="J101" s="332">
        <v>0</v>
      </c>
      <c r="K101" s="333">
        <v>7.0000000000000007E-2</v>
      </c>
      <c r="L101" s="333">
        <v>0</v>
      </c>
      <c r="M101" s="333">
        <v>0.19</v>
      </c>
      <c r="N101" s="334">
        <f t="shared" si="38"/>
        <v>0.19</v>
      </c>
      <c r="O101" s="335">
        <f t="shared" si="39"/>
        <v>-68.333333333333329</v>
      </c>
    </row>
    <row r="102" spans="1:16" s="336" customFormat="1" ht="15" customHeight="1">
      <c r="A102" s="382" t="s">
        <v>47</v>
      </c>
      <c r="B102" s="393" t="s">
        <v>163</v>
      </c>
      <c r="C102" s="330" t="s">
        <v>12</v>
      </c>
      <c r="D102" s="366" t="s">
        <v>141</v>
      </c>
      <c r="E102" s="332">
        <v>0</v>
      </c>
      <c r="F102" s="333">
        <v>1.59</v>
      </c>
      <c r="G102" s="333">
        <v>0</v>
      </c>
      <c r="H102" s="333">
        <v>63.86</v>
      </c>
      <c r="I102" s="334">
        <f t="shared" si="37"/>
        <v>63.86</v>
      </c>
      <c r="J102" s="332">
        <v>0</v>
      </c>
      <c r="K102" s="333">
        <v>4.12</v>
      </c>
      <c r="L102" s="333">
        <v>0</v>
      </c>
      <c r="M102" s="333">
        <v>50.42</v>
      </c>
      <c r="N102" s="334">
        <f t="shared" si="38"/>
        <v>50.42</v>
      </c>
      <c r="O102" s="335">
        <f t="shared" si="39"/>
        <v>-21.046038208581265</v>
      </c>
    </row>
    <row r="103" spans="1:16" s="336" customFormat="1" ht="15" customHeight="1">
      <c r="A103" s="384" t="s">
        <v>404</v>
      </c>
      <c r="B103" s="394" t="s">
        <v>637</v>
      </c>
      <c r="C103" s="265" t="s">
        <v>12</v>
      </c>
      <c r="D103" s="366" t="s">
        <v>141</v>
      </c>
      <c r="E103" s="332">
        <v>0</v>
      </c>
      <c r="F103" s="333">
        <v>0.48</v>
      </c>
      <c r="G103" s="333">
        <v>0</v>
      </c>
      <c r="H103" s="333">
        <v>6.78</v>
      </c>
      <c r="I103" s="334">
        <f t="shared" si="37"/>
        <v>6.78</v>
      </c>
      <c r="J103" s="332">
        <v>0.02</v>
      </c>
      <c r="K103" s="333">
        <v>0.85</v>
      </c>
      <c r="L103" s="333">
        <v>0</v>
      </c>
      <c r="M103" s="333">
        <v>10.64</v>
      </c>
      <c r="N103" s="334">
        <f t="shared" si="38"/>
        <v>10.64</v>
      </c>
      <c r="O103" s="335">
        <f t="shared" si="39"/>
        <v>56.932153392330378</v>
      </c>
    </row>
    <row r="104" spans="1:16" s="336" customFormat="1" ht="15" customHeight="1">
      <c r="A104" s="382" t="s">
        <v>50</v>
      </c>
      <c r="B104" s="393" t="s">
        <v>162</v>
      </c>
      <c r="C104" s="330" t="s">
        <v>12</v>
      </c>
      <c r="D104" s="366" t="s">
        <v>141</v>
      </c>
      <c r="E104" s="332">
        <v>0</v>
      </c>
      <c r="F104" s="333">
        <v>1.1399999999999999</v>
      </c>
      <c r="G104" s="333">
        <v>0</v>
      </c>
      <c r="H104" s="333">
        <v>4.26</v>
      </c>
      <c r="I104" s="334">
        <f t="shared" si="37"/>
        <v>4.26</v>
      </c>
      <c r="J104" s="332">
        <v>0</v>
      </c>
      <c r="K104" s="333">
        <v>0.57999999999999996</v>
      </c>
      <c r="L104" s="333">
        <v>0</v>
      </c>
      <c r="M104" s="333">
        <v>7.28</v>
      </c>
      <c r="N104" s="334">
        <f t="shared" si="38"/>
        <v>7.28</v>
      </c>
      <c r="O104" s="335">
        <f t="shared" si="39"/>
        <v>70.892018779342749</v>
      </c>
    </row>
    <row r="105" spans="1:16" s="336" customFormat="1" ht="15" customHeight="1">
      <c r="A105" s="382" t="s">
        <v>161</v>
      </c>
      <c r="B105" s="393" t="s">
        <v>160</v>
      </c>
      <c r="C105" s="330" t="s">
        <v>12</v>
      </c>
      <c r="D105" s="366" t="s">
        <v>141</v>
      </c>
      <c r="E105" s="332">
        <v>0.01</v>
      </c>
      <c r="F105" s="333">
        <v>7.0000000000000007E-2</v>
      </c>
      <c r="G105" s="333">
        <v>2.5299999999999998</v>
      </c>
      <c r="H105" s="333">
        <v>12.72</v>
      </c>
      <c r="I105" s="334">
        <f t="shared" si="37"/>
        <v>15.25</v>
      </c>
      <c r="J105" s="332">
        <v>0</v>
      </c>
      <c r="K105" s="333">
        <v>0.56999999999999995</v>
      </c>
      <c r="L105" s="333">
        <v>0.1</v>
      </c>
      <c r="M105" s="333">
        <v>10.24</v>
      </c>
      <c r="N105" s="334">
        <f t="shared" si="38"/>
        <v>10.34</v>
      </c>
      <c r="O105" s="335">
        <f t="shared" si="39"/>
        <v>-32.196721311475407</v>
      </c>
    </row>
    <row r="106" spans="1:16" s="99" customFormat="1" ht="15" customHeight="1">
      <c r="A106" s="390"/>
      <c r="B106" s="400"/>
      <c r="C106" s="265"/>
      <c r="D106" s="105"/>
      <c r="E106" s="164"/>
      <c r="F106" s="260"/>
      <c r="G106" s="260"/>
      <c r="H106" s="260"/>
      <c r="I106" s="261"/>
      <c r="J106" s="164"/>
      <c r="K106" s="260"/>
      <c r="L106" s="260"/>
      <c r="M106" s="260"/>
      <c r="N106" s="261"/>
      <c r="O106" s="160"/>
      <c r="P106" s="165"/>
    </row>
    <row r="107" spans="1:16" s="135" customFormat="1" ht="15" customHeight="1">
      <c r="A107" s="392" t="s">
        <v>314</v>
      </c>
      <c r="B107" s="166"/>
      <c r="C107" s="96"/>
      <c r="D107" s="153"/>
      <c r="E107" s="167">
        <f t="shared" ref="E107:N107" si="40">SUM(E89:E106)</f>
        <v>0.01</v>
      </c>
      <c r="F107" s="292">
        <f t="shared" si="40"/>
        <v>12.570000000000002</v>
      </c>
      <c r="G107" s="292">
        <f t="shared" si="40"/>
        <v>7.18</v>
      </c>
      <c r="H107" s="292">
        <f t="shared" si="40"/>
        <v>184.42</v>
      </c>
      <c r="I107" s="293">
        <f t="shared" si="40"/>
        <v>191.6</v>
      </c>
      <c r="J107" s="167">
        <f t="shared" si="40"/>
        <v>0.05</v>
      </c>
      <c r="K107" s="292">
        <f t="shared" si="40"/>
        <v>15.45</v>
      </c>
      <c r="L107" s="292">
        <f t="shared" si="40"/>
        <v>2.34</v>
      </c>
      <c r="M107" s="292">
        <f t="shared" si="40"/>
        <v>181.48999999999998</v>
      </c>
      <c r="N107" s="293">
        <f t="shared" si="40"/>
        <v>183.82999999999998</v>
      </c>
      <c r="O107" s="288">
        <f t="shared" ref="O107" si="41">((N107/I107)-1)*100</f>
        <v>-4.0553235908141971</v>
      </c>
    </row>
    <row r="108" spans="1:16" s="99" customFormat="1" ht="15" customHeight="1">
      <c r="A108" s="161"/>
      <c r="B108" s="397"/>
      <c r="C108" s="163"/>
      <c r="D108" s="105"/>
      <c r="E108" s="164"/>
      <c r="F108" s="260"/>
      <c r="G108" s="260"/>
      <c r="H108" s="260"/>
      <c r="I108" s="261"/>
      <c r="J108" s="164"/>
      <c r="K108" s="260"/>
      <c r="L108" s="260"/>
      <c r="M108" s="260"/>
      <c r="N108" s="261"/>
      <c r="O108" s="160"/>
      <c r="P108" s="165"/>
    </row>
    <row r="109" spans="1:16" s="151" customFormat="1" ht="15" customHeight="1">
      <c r="A109" s="465" t="s">
        <v>292</v>
      </c>
      <c r="B109" s="467" t="s">
        <v>66</v>
      </c>
      <c r="C109" s="469" t="s">
        <v>293</v>
      </c>
      <c r="D109" s="471" t="s">
        <v>294</v>
      </c>
      <c r="E109" s="473" t="s">
        <v>684</v>
      </c>
      <c r="F109" s="474"/>
      <c r="G109" s="474"/>
      <c r="H109" s="474"/>
      <c r="I109" s="475"/>
      <c r="J109" s="473" t="s">
        <v>721</v>
      </c>
      <c r="K109" s="474"/>
      <c r="L109" s="474"/>
      <c r="M109" s="474"/>
      <c r="N109" s="475"/>
      <c r="O109" s="150" t="s">
        <v>65</v>
      </c>
    </row>
    <row r="110" spans="1:16" s="151" customFormat="1" ht="27">
      <c r="A110" s="466"/>
      <c r="B110" s="468"/>
      <c r="C110" s="470"/>
      <c r="D110" s="472"/>
      <c r="E110" s="9" t="s">
        <v>67</v>
      </c>
      <c r="F110" s="244" t="s">
        <v>497</v>
      </c>
      <c r="G110" s="240" t="s">
        <v>385</v>
      </c>
      <c r="H110" s="10" t="s">
        <v>383</v>
      </c>
      <c r="I110" s="241" t="s">
        <v>384</v>
      </c>
      <c r="J110" s="9" t="s">
        <v>67</v>
      </c>
      <c r="K110" s="244" t="s">
        <v>497</v>
      </c>
      <c r="L110" s="240" t="s">
        <v>385</v>
      </c>
      <c r="M110" s="10" t="s">
        <v>383</v>
      </c>
      <c r="N110" s="241" t="s">
        <v>384</v>
      </c>
      <c r="O110" s="152" t="s">
        <v>68</v>
      </c>
    </row>
    <row r="111" spans="1:16" s="99" customFormat="1" ht="15" customHeight="1">
      <c r="A111" s="161"/>
      <c r="B111" s="397"/>
      <c r="C111" s="163"/>
      <c r="D111" s="105"/>
      <c r="E111" s="164"/>
      <c r="F111" s="260"/>
      <c r="G111" s="260"/>
      <c r="H111" s="260"/>
      <c r="I111" s="261"/>
      <c r="J111" s="164"/>
      <c r="K111" s="260"/>
      <c r="L111" s="260"/>
      <c r="M111" s="260"/>
      <c r="N111" s="261"/>
      <c r="O111" s="160"/>
      <c r="P111" s="165"/>
    </row>
    <row r="112" spans="1:16" s="151" customFormat="1" ht="15" customHeight="1">
      <c r="A112" s="398" t="s">
        <v>297</v>
      </c>
      <c r="B112" s="168" t="s">
        <v>298</v>
      </c>
      <c r="C112" s="96" t="s">
        <v>69</v>
      </c>
      <c r="D112" s="153"/>
      <c r="E112" s="157" t="s">
        <v>69</v>
      </c>
      <c r="F112" s="158"/>
      <c r="G112" s="158"/>
      <c r="H112" s="158" t="s">
        <v>69</v>
      </c>
      <c r="I112" s="159"/>
      <c r="J112" s="157" t="s">
        <v>69</v>
      </c>
      <c r="K112" s="158" t="s">
        <v>69</v>
      </c>
      <c r="L112" s="158"/>
      <c r="M112" s="158"/>
      <c r="N112" s="159" t="s">
        <v>69</v>
      </c>
      <c r="O112" s="155"/>
    </row>
    <row r="113" spans="1:15" s="336" customFormat="1" ht="15" customHeight="1">
      <c r="A113" s="383" t="s">
        <v>692</v>
      </c>
      <c r="B113" s="393" t="s">
        <v>725</v>
      </c>
      <c r="C113" s="330" t="s">
        <v>12</v>
      </c>
      <c r="D113" s="331" t="s">
        <v>144</v>
      </c>
      <c r="E113" s="332">
        <v>0</v>
      </c>
      <c r="F113" s="333">
        <v>0.26</v>
      </c>
      <c r="G113" s="333">
        <v>0</v>
      </c>
      <c r="H113" s="333">
        <v>1.31</v>
      </c>
      <c r="I113" s="334">
        <f t="shared" ref="I113:I127" si="42">G113+H113</f>
        <v>1.31</v>
      </c>
      <c r="J113" s="332">
        <v>0</v>
      </c>
      <c r="K113" s="333">
        <v>0</v>
      </c>
      <c r="L113" s="333">
        <v>7.0000000000000007E-2</v>
      </c>
      <c r="M113" s="333">
        <v>1.3</v>
      </c>
      <c r="N113" s="334">
        <f t="shared" ref="N113:N127" si="43">L113+M113</f>
        <v>1.37</v>
      </c>
      <c r="O113" s="335">
        <f t="shared" ref="O113:O127" si="44">((N113/I113)-1)*100</f>
        <v>4.5801526717557328</v>
      </c>
    </row>
    <row r="114" spans="1:15" s="336" customFormat="1" ht="15" customHeight="1">
      <c r="A114" s="383" t="s">
        <v>178</v>
      </c>
      <c r="B114" s="393" t="s">
        <v>177</v>
      </c>
      <c r="C114" s="330" t="s">
        <v>12</v>
      </c>
      <c r="D114" s="331" t="s">
        <v>144</v>
      </c>
      <c r="E114" s="332">
        <v>0</v>
      </c>
      <c r="F114" s="333">
        <v>0.38</v>
      </c>
      <c r="G114" s="333">
        <v>0.25</v>
      </c>
      <c r="H114" s="333">
        <v>11.69</v>
      </c>
      <c r="I114" s="334">
        <f t="shared" si="42"/>
        <v>11.94</v>
      </c>
      <c r="J114" s="332">
        <v>0</v>
      </c>
      <c r="K114" s="333">
        <v>1.1299999999999999</v>
      </c>
      <c r="L114" s="333">
        <v>0</v>
      </c>
      <c r="M114" s="333">
        <v>4.79</v>
      </c>
      <c r="N114" s="334">
        <f t="shared" si="43"/>
        <v>4.79</v>
      </c>
      <c r="O114" s="335">
        <f t="shared" si="44"/>
        <v>-59.882747068676714</v>
      </c>
    </row>
    <row r="115" spans="1:15" s="336" customFormat="1" ht="15" customHeight="1">
      <c r="A115" s="383" t="s">
        <v>176</v>
      </c>
      <c r="B115" s="393" t="s">
        <v>175</v>
      </c>
      <c r="C115" s="330" t="s">
        <v>12</v>
      </c>
      <c r="D115" s="331" t="s">
        <v>144</v>
      </c>
      <c r="E115" s="332">
        <v>0</v>
      </c>
      <c r="F115" s="333">
        <v>0.97</v>
      </c>
      <c r="G115" s="333">
        <v>0.04</v>
      </c>
      <c r="H115" s="333">
        <v>28.33</v>
      </c>
      <c r="I115" s="334">
        <f t="shared" si="42"/>
        <v>28.369999999999997</v>
      </c>
      <c r="J115" s="332">
        <v>0</v>
      </c>
      <c r="K115" s="333">
        <v>0.86</v>
      </c>
      <c r="L115" s="333">
        <v>0</v>
      </c>
      <c r="M115" s="333">
        <v>22.82</v>
      </c>
      <c r="N115" s="334">
        <f t="shared" si="43"/>
        <v>22.82</v>
      </c>
      <c r="O115" s="335">
        <f t="shared" si="44"/>
        <v>-19.562918575960509</v>
      </c>
    </row>
    <row r="116" spans="1:15" s="336" customFormat="1" ht="15" customHeight="1">
      <c r="A116" s="383" t="s">
        <v>174</v>
      </c>
      <c r="B116" s="393" t="s">
        <v>173</v>
      </c>
      <c r="C116" s="330" t="s">
        <v>12</v>
      </c>
      <c r="D116" s="331" t="s">
        <v>144</v>
      </c>
      <c r="E116" s="332">
        <v>0</v>
      </c>
      <c r="F116" s="333">
        <v>1.01</v>
      </c>
      <c r="G116" s="333">
        <v>0</v>
      </c>
      <c r="H116" s="333">
        <v>4.84</v>
      </c>
      <c r="I116" s="334">
        <f t="shared" si="42"/>
        <v>4.84</v>
      </c>
      <c r="J116" s="332">
        <v>0.01</v>
      </c>
      <c r="K116" s="333">
        <v>0.67</v>
      </c>
      <c r="L116" s="333">
        <v>0</v>
      </c>
      <c r="M116" s="333">
        <v>2.95</v>
      </c>
      <c r="N116" s="334">
        <f t="shared" si="43"/>
        <v>2.95</v>
      </c>
      <c r="O116" s="335">
        <f t="shared" si="44"/>
        <v>-39.049586776859499</v>
      </c>
    </row>
    <row r="117" spans="1:15" s="336" customFormat="1" ht="15" customHeight="1">
      <c r="A117" s="383" t="s">
        <v>17</v>
      </c>
      <c r="B117" s="393" t="s">
        <v>172</v>
      </c>
      <c r="C117" s="330" t="s">
        <v>12</v>
      </c>
      <c r="D117" s="331" t="s">
        <v>144</v>
      </c>
      <c r="E117" s="332">
        <v>0.02</v>
      </c>
      <c r="F117" s="333">
        <v>6.21</v>
      </c>
      <c r="G117" s="333">
        <v>1.1599999999999999</v>
      </c>
      <c r="H117" s="333">
        <v>36.590000000000003</v>
      </c>
      <c r="I117" s="334">
        <f t="shared" si="42"/>
        <v>37.75</v>
      </c>
      <c r="J117" s="332">
        <v>0</v>
      </c>
      <c r="K117" s="333">
        <v>7.1</v>
      </c>
      <c r="L117" s="333">
        <v>0.28999999999999998</v>
      </c>
      <c r="M117" s="333">
        <v>42.01</v>
      </c>
      <c r="N117" s="334">
        <f t="shared" si="43"/>
        <v>42.3</v>
      </c>
      <c r="O117" s="335">
        <f t="shared" si="44"/>
        <v>12.05298013245033</v>
      </c>
    </row>
    <row r="118" spans="1:15" s="336" customFormat="1" ht="15" customHeight="1">
      <c r="A118" s="383" t="s">
        <v>500</v>
      </c>
      <c r="B118" s="396" t="s">
        <v>501</v>
      </c>
      <c r="C118" s="330" t="s">
        <v>12</v>
      </c>
      <c r="D118" s="338" t="s">
        <v>144</v>
      </c>
      <c r="E118" s="332">
        <v>0</v>
      </c>
      <c r="F118" s="333">
        <v>0.83</v>
      </c>
      <c r="G118" s="333">
        <v>0</v>
      </c>
      <c r="H118" s="333">
        <v>1.43</v>
      </c>
      <c r="I118" s="334">
        <f t="shared" si="42"/>
        <v>1.43</v>
      </c>
      <c r="J118" s="332">
        <v>0.01</v>
      </c>
      <c r="K118" s="333">
        <v>0.99</v>
      </c>
      <c r="L118" s="333">
        <v>0</v>
      </c>
      <c r="M118" s="333">
        <v>3.2</v>
      </c>
      <c r="N118" s="334">
        <f t="shared" si="43"/>
        <v>3.2</v>
      </c>
      <c r="O118" s="335">
        <f t="shared" si="44"/>
        <v>123.77622377622379</v>
      </c>
    </row>
    <row r="119" spans="1:15" s="336" customFormat="1" ht="15" customHeight="1">
      <c r="A119" s="383" t="s">
        <v>74</v>
      </c>
      <c r="B119" s="396" t="s">
        <v>171</v>
      </c>
      <c r="C119" s="330" t="s">
        <v>12</v>
      </c>
      <c r="D119" s="338" t="s">
        <v>144</v>
      </c>
      <c r="E119" s="332">
        <v>0.08</v>
      </c>
      <c r="F119" s="333">
        <v>4.53</v>
      </c>
      <c r="G119" s="333">
        <v>0.06</v>
      </c>
      <c r="H119" s="333">
        <v>48.56</v>
      </c>
      <c r="I119" s="334">
        <f t="shared" si="42"/>
        <v>48.620000000000005</v>
      </c>
      <c r="J119" s="332">
        <v>0.01</v>
      </c>
      <c r="K119" s="333">
        <v>3.36</v>
      </c>
      <c r="L119" s="333">
        <v>0</v>
      </c>
      <c r="M119" s="333">
        <v>46.34</v>
      </c>
      <c r="N119" s="334">
        <f t="shared" si="43"/>
        <v>46.34</v>
      </c>
      <c r="O119" s="335">
        <f t="shared" si="44"/>
        <v>-4.6894282188399856</v>
      </c>
    </row>
    <row r="120" spans="1:15" s="336" customFormat="1" ht="15" customHeight="1">
      <c r="A120" s="383" t="s">
        <v>688</v>
      </c>
      <c r="B120" s="393" t="s">
        <v>693</v>
      </c>
      <c r="C120" s="330" t="s">
        <v>12</v>
      </c>
      <c r="D120" s="338" t="s">
        <v>144</v>
      </c>
      <c r="E120" s="332">
        <v>0</v>
      </c>
      <c r="F120" s="333">
        <v>0.01</v>
      </c>
      <c r="G120" s="333">
        <v>0</v>
      </c>
      <c r="H120" s="333">
        <v>0.01</v>
      </c>
      <c r="I120" s="334">
        <f t="shared" si="42"/>
        <v>0.01</v>
      </c>
      <c r="J120" s="332">
        <v>0.01</v>
      </c>
      <c r="K120" s="333">
        <v>0.04</v>
      </c>
      <c r="L120" s="333">
        <v>0</v>
      </c>
      <c r="M120" s="333">
        <v>0.14000000000000001</v>
      </c>
      <c r="N120" s="334">
        <f t="shared" si="43"/>
        <v>0.14000000000000001</v>
      </c>
      <c r="O120" s="335">
        <f t="shared" si="44"/>
        <v>1300.0000000000002</v>
      </c>
    </row>
    <row r="121" spans="1:15" s="336" customFormat="1" ht="15" customHeight="1">
      <c r="A121" s="383" t="s">
        <v>480</v>
      </c>
      <c r="B121" s="393" t="s">
        <v>502</v>
      </c>
      <c r="C121" s="330" t="s">
        <v>12</v>
      </c>
      <c r="D121" s="331" t="s">
        <v>144</v>
      </c>
      <c r="E121" s="332">
        <v>0</v>
      </c>
      <c r="F121" s="333">
        <v>0.85</v>
      </c>
      <c r="G121" s="333">
        <v>0</v>
      </c>
      <c r="H121" s="333">
        <v>7.66</v>
      </c>
      <c r="I121" s="334">
        <f t="shared" si="42"/>
        <v>7.66</v>
      </c>
      <c r="J121" s="332">
        <v>0.01</v>
      </c>
      <c r="K121" s="333">
        <v>0.35</v>
      </c>
      <c r="L121" s="333">
        <v>0</v>
      </c>
      <c r="M121" s="333">
        <v>4.88</v>
      </c>
      <c r="N121" s="334">
        <f t="shared" si="43"/>
        <v>4.88</v>
      </c>
      <c r="O121" s="335">
        <f t="shared" si="44"/>
        <v>-36.292428198433427</v>
      </c>
    </row>
    <row r="122" spans="1:15" s="336" customFormat="1" ht="15" customHeight="1">
      <c r="A122" s="383" t="s">
        <v>82</v>
      </c>
      <c r="B122" s="393" t="s">
        <v>170</v>
      </c>
      <c r="C122" s="330" t="s">
        <v>12</v>
      </c>
      <c r="D122" s="331" t="s">
        <v>144</v>
      </c>
      <c r="E122" s="332">
        <v>0</v>
      </c>
      <c r="F122" s="333">
        <v>0.14000000000000001</v>
      </c>
      <c r="G122" s="333">
        <v>0</v>
      </c>
      <c r="H122" s="333">
        <v>3.77</v>
      </c>
      <c r="I122" s="334">
        <f t="shared" si="42"/>
        <v>3.77</v>
      </c>
      <c r="J122" s="332">
        <v>0</v>
      </c>
      <c r="K122" s="333">
        <v>0.19</v>
      </c>
      <c r="L122" s="333">
        <v>0</v>
      </c>
      <c r="M122" s="333">
        <v>2.13</v>
      </c>
      <c r="N122" s="334">
        <f t="shared" si="43"/>
        <v>2.13</v>
      </c>
      <c r="O122" s="335">
        <f t="shared" si="44"/>
        <v>-43.50132625994695</v>
      </c>
    </row>
    <row r="123" spans="1:15" s="336" customFormat="1" ht="15" customHeight="1">
      <c r="A123" s="383" t="s">
        <v>614</v>
      </c>
      <c r="B123" s="393" t="s">
        <v>694</v>
      </c>
      <c r="C123" s="330" t="s">
        <v>12</v>
      </c>
      <c r="D123" s="338" t="s">
        <v>144</v>
      </c>
      <c r="E123" s="332">
        <v>0</v>
      </c>
      <c r="F123" s="333">
        <v>0.32</v>
      </c>
      <c r="G123" s="333">
        <v>0</v>
      </c>
      <c r="H123" s="333">
        <v>0.74</v>
      </c>
      <c r="I123" s="334">
        <f t="shared" si="42"/>
        <v>0.74</v>
      </c>
      <c r="J123" s="332">
        <v>0</v>
      </c>
      <c r="K123" s="333">
        <v>1.07</v>
      </c>
      <c r="L123" s="333">
        <v>0</v>
      </c>
      <c r="M123" s="333">
        <v>2.63</v>
      </c>
      <c r="N123" s="334">
        <f t="shared" si="43"/>
        <v>2.63</v>
      </c>
      <c r="O123" s="335">
        <f t="shared" si="44"/>
        <v>255.40540540540539</v>
      </c>
    </row>
    <row r="124" spans="1:15" s="336" customFormat="1" ht="15" customHeight="1">
      <c r="A124" s="383" t="s">
        <v>503</v>
      </c>
      <c r="B124" s="393" t="s">
        <v>504</v>
      </c>
      <c r="C124" s="330" t="s">
        <v>12</v>
      </c>
      <c r="D124" s="331" t="s">
        <v>144</v>
      </c>
      <c r="E124" s="332">
        <v>0</v>
      </c>
      <c r="F124" s="333">
        <v>0.34</v>
      </c>
      <c r="G124" s="333">
        <v>0.12</v>
      </c>
      <c r="H124" s="333">
        <v>2.16</v>
      </c>
      <c r="I124" s="334">
        <f t="shared" si="42"/>
        <v>2.2800000000000002</v>
      </c>
      <c r="J124" s="332">
        <v>0</v>
      </c>
      <c r="K124" s="333">
        <v>0.4</v>
      </c>
      <c r="L124" s="333">
        <v>0.49</v>
      </c>
      <c r="M124" s="333">
        <v>1.95</v>
      </c>
      <c r="N124" s="334">
        <f t="shared" si="43"/>
        <v>2.44</v>
      </c>
      <c r="O124" s="335">
        <f t="shared" si="44"/>
        <v>7.0175438596491002</v>
      </c>
    </row>
    <row r="125" spans="1:15" s="336" customFormat="1" ht="15" customHeight="1">
      <c r="A125" s="383" t="s">
        <v>169</v>
      </c>
      <c r="B125" s="393" t="s">
        <v>168</v>
      </c>
      <c r="C125" s="330" t="s">
        <v>12</v>
      </c>
      <c r="D125" s="331" t="s">
        <v>144</v>
      </c>
      <c r="E125" s="332">
        <v>0</v>
      </c>
      <c r="F125" s="333">
        <v>0.54</v>
      </c>
      <c r="G125" s="333">
        <v>0</v>
      </c>
      <c r="H125" s="333">
        <v>6.61</v>
      </c>
      <c r="I125" s="334">
        <f t="shared" si="42"/>
        <v>6.61</v>
      </c>
      <c r="J125" s="332">
        <v>0</v>
      </c>
      <c r="K125" s="333">
        <v>7.0000000000000007E-2</v>
      </c>
      <c r="L125" s="333">
        <v>0</v>
      </c>
      <c r="M125" s="333">
        <v>2.71</v>
      </c>
      <c r="N125" s="334">
        <f t="shared" si="43"/>
        <v>2.71</v>
      </c>
      <c r="O125" s="335">
        <f t="shared" si="44"/>
        <v>-59.001512859304086</v>
      </c>
    </row>
    <row r="126" spans="1:15" s="336" customFormat="1" ht="15" customHeight="1">
      <c r="A126" s="383" t="s">
        <v>405</v>
      </c>
      <c r="B126" s="393" t="s">
        <v>638</v>
      </c>
      <c r="C126" s="330" t="s">
        <v>12</v>
      </c>
      <c r="D126" s="331" t="s">
        <v>144</v>
      </c>
      <c r="E126" s="332">
        <v>0</v>
      </c>
      <c r="F126" s="333">
        <v>0.3</v>
      </c>
      <c r="G126" s="333">
        <v>0</v>
      </c>
      <c r="H126" s="333">
        <v>1.08</v>
      </c>
      <c r="I126" s="334">
        <f t="shared" si="42"/>
        <v>1.08</v>
      </c>
      <c r="J126" s="332">
        <v>0</v>
      </c>
      <c r="K126" s="333">
        <v>0.57999999999999996</v>
      </c>
      <c r="L126" s="333">
        <v>0</v>
      </c>
      <c r="M126" s="333">
        <v>0.85</v>
      </c>
      <c r="N126" s="334">
        <f t="shared" si="43"/>
        <v>0.85</v>
      </c>
      <c r="O126" s="335">
        <f t="shared" si="44"/>
        <v>-21.296296296296301</v>
      </c>
    </row>
    <row r="127" spans="1:15" s="336" customFormat="1" ht="15" customHeight="1">
      <c r="A127" s="383" t="s">
        <v>444</v>
      </c>
      <c r="B127" s="393" t="s">
        <v>639</v>
      </c>
      <c r="C127" s="330" t="s">
        <v>12</v>
      </c>
      <c r="D127" s="331" t="s">
        <v>144</v>
      </c>
      <c r="E127" s="332">
        <v>0</v>
      </c>
      <c r="F127" s="333">
        <v>1.9</v>
      </c>
      <c r="G127" s="333">
        <v>0</v>
      </c>
      <c r="H127" s="333">
        <v>5.86</v>
      </c>
      <c r="I127" s="334">
        <f t="shared" si="42"/>
        <v>5.86</v>
      </c>
      <c r="J127" s="332">
        <v>0</v>
      </c>
      <c r="K127" s="333">
        <v>1.34</v>
      </c>
      <c r="L127" s="333">
        <v>0</v>
      </c>
      <c r="M127" s="333">
        <v>17.14</v>
      </c>
      <c r="N127" s="334">
        <f t="shared" si="43"/>
        <v>17.14</v>
      </c>
      <c r="O127" s="335">
        <f t="shared" si="44"/>
        <v>192.49146757679179</v>
      </c>
    </row>
    <row r="128" spans="1:15" s="336" customFormat="1" ht="15" customHeight="1">
      <c r="A128" s="382" t="s">
        <v>505</v>
      </c>
      <c r="B128" s="393" t="s">
        <v>506</v>
      </c>
      <c r="C128" s="330" t="s">
        <v>12</v>
      </c>
      <c r="D128" s="331" t="s">
        <v>144</v>
      </c>
      <c r="E128" s="332">
        <v>0</v>
      </c>
      <c r="F128" s="333">
        <v>0.67</v>
      </c>
      <c r="G128" s="333">
        <v>0</v>
      </c>
      <c r="H128" s="333">
        <v>5.36</v>
      </c>
      <c r="I128" s="334">
        <f>G128+H128</f>
        <v>5.36</v>
      </c>
      <c r="J128" s="332">
        <v>0</v>
      </c>
      <c r="K128" s="333">
        <v>1</v>
      </c>
      <c r="L128" s="333">
        <v>0</v>
      </c>
      <c r="M128" s="333">
        <v>5.48</v>
      </c>
      <c r="N128" s="334">
        <f>L128+M128</f>
        <v>5.48</v>
      </c>
      <c r="O128" s="335">
        <f>((N128/I128)-1)*100</f>
        <v>2.2388059701492491</v>
      </c>
    </row>
    <row r="129" spans="1:16" s="99" customFormat="1" ht="15" customHeight="1">
      <c r="A129" s="390"/>
      <c r="B129" s="400"/>
      <c r="C129" s="265"/>
      <c r="D129" s="105"/>
      <c r="E129" s="164"/>
      <c r="F129" s="260"/>
      <c r="G129" s="260"/>
      <c r="H129" s="260"/>
      <c r="I129" s="261"/>
      <c r="J129" s="164"/>
      <c r="K129" s="260"/>
      <c r="L129" s="260"/>
      <c r="M129" s="260"/>
      <c r="N129" s="261"/>
      <c r="O129" s="160"/>
    </row>
    <row r="130" spans="1:16" s="135" customFormat="1" ht="15" customHeight="1">
      <c r="A130" s="398" t="s">
        <v>315</v>
      </c>
      <c r="B130" s="169"/>
      <c r="C130" s="96"/>
      <c r="D130" s="153"/>
      <c r="E130" s="167">
        <f t="shared" ref="E130:N130" si="45">SUM(E112:E129)</f>
        <v>0.1</v>
      </c>
      <c r="F130" s="292">
        <f t="shared" si="45"/>
        <v>19.260000000000002</v>
      </c>
      <c r="G130" s="292">
        <f t="shared" si="45"/>
        <v>1.63</v>
      </c>
      <c r="H130" s="292">
        <f t="shared" si="45"/>
        <v>166.00000000000006</v>
      </c>
      <c r="I130" s="293">
        <f t="shared" si="45"/>
        <v>167.63000000000005</v>
      </c>
      <c r="J130" s="167">
        <f t="shared" si="45"/>
        <v>0.05</v>
      </c>
      <c r="K130" s="292">
        <f t="shared" si="45"/>
        <v>19.149999999999995</v>
      </c>
      <c r="L130" s="292">
        <f t="shared" si="45"/>
        <v>0.85</v>
      </c>
      <c r="M130" s="292">
        <f t="shared" si="45"/>
        <v>161.31999999999996</v>
      </c>
      <c r="N130" s="293">
        <f t="shared" si="45"/>
        <v>162.16999999999999</v>
      </c>
      <c r="O130" s="288">
        <f t="shared" ref="O130" si="46">((N130/I130)-1)*100</f>
        <v>-3.2571735369564259</v>
      </c>
    </row>
    <row r="131" spans="1:16" s="99" customFormat="1" ht="15" customHeight="1">
      <c r="A131" s="161"/>
      <c r="B131" s="397"/>
      <c r="C131" s="163"/>
      <c r="D131" s="105"/>
      <c r="E131" s="164"/>
      <c r="F131" s="260"/>
      <c r="G131" s="260"/>
      <c r="H131" s="260"/>
      <c r="I131" s="261"/>
      <c r="J131" s="164"/>
      <c r="K131" s="260"/>
      <c r="L131" s="260"/>
      <c r="M131" s="260"/>
      <c r="N131" s="261"/>
      <c r="O131" s="160"/>
      <c r="P131" s="165"/>
    </row>
    <row r="132" spans="1:16" s="151" customFormat="1" ht="15" customHeight="1">
      <c r="A132" s="465" t="s">
        <v>292</v>
      </c>
      <c r="B132" s="467" t="s">
        <v>66</v>
      </c>
      <c r="C132" s="469" t="s">
        <v>293</v>
      </c>
      <c r="D132" s="471" t="s">
        <v>294</v>
      </c>
      <c r="E132" s="473" t="s">
        <v>684</v>
      </c>
      <c r="F132" s="474"/>
      <c r="G132" s="474"/>
      <c r="H132" s="474"/>
      <c r="I132" s="475"/>
      <c r="J132" s="473" t="s">
        <v>721</v>
      </c>
      <c r="K132" s="474"/>
      <c r="L132" s="474"/>
      <c r="M132" s="474"/>
      <c r="N132" s="475"/>
      <c r="O132" s="150" t="s">
        <v>65</v>
      </c>
    </row>
    <row r="133" spans="1:16" s="151" customFormat="1" ht="27">
      <c r="A133" s="466"/>
      <c r="B133" s="468"/>
      <c r="C133" s="470"/>
      <c r="D133" s="472"/>
      <c r="E133" s="9" t="s">
        <v>67</v>
      </c>
      <c r="F133" s="244" t="s">
        <v>497</v>
      </c>
      <c r="G133" s="240" t="s">
        <v>385</v>
      </c>
      <c r="H133" s="10" t="s">
        <v>383</v>
      </c>
      <c r="I133" s="241" t="s">
        <v>384</v>
      </c>
      <c r="J133" s="9" t="s">
        <v>67</v>
      </c>
      <c r="K133" s="244" t="s">
        <v>497</v>
      </c>
      <c r="L133" s="240" t="s">
        <v>385</v>
      </c>
      <c r="M133" s="10" t="s">
        <v>383</v>
      </c>
      <c r="N133" s="241" t="s">
        <v>384</v>
      </c>
      <c r="O133" s="152" t="s">
        <v>68</v>
      </c>
    </row>
    <row r="134" spans="1:16" s="99" customFormat="1" ht="15" customHeight="1">
      <c r="A134" s="161"/>
      <c r="B134" s="397"/>
      <c r="C134" s="163"/>
      <c r="D134" s="105"/>
      <c r="E134" s="164"/>
      <c r="F134" s="260"/>
      <c r="G134" s="260"/>
      <c r="H134" s="260"/>
      <c r="I134" s="261"/>
      <c r="J134" s="164"/>
      <c r="K134" s="260"/>
      <c r="L134" s="260"/>
      <c r="M134" s="260"/>
      <c r="N134" s="261"/>
      <c r="O134" s="160"/>
      <c r="P134" s="165"/>
    </row>
    <row r="135" spans="1:16" s="151" customFormat="1" ht="15" customHeight="1">
      <c r="A135" s="401" t="s">
        <v>300</v>
      </c>
      <c r="B135" s="170" t="s">
        <v>72</v>
      </c>
      <c r="C135" s="96" t="s">
        <v>69</v>
      </c>
      <c r="D135" s="153"/>
      <c r="E135" s="157" t="s">
        <v>69</v>
      </c>
      <c r="F135" s="158"/>
      <c r="G135" s="158"/>
      <c r="H135" s="158" t="s">
        <v>69</v>
      </c>
      <c r="I135" s="159"/>
      <c r="J135" s="157" t="s">
        <v>69</v>
      </c>
      <c r="K135" s="158" t="s">
        <v>69</v>
      </c>
      <c r="L135" s="158"/>
      <c r="M135" s="158"/>
      <c r="N135" s="159" t="s">
        <v>69</v>
      </c>
      <c r="O135" s="155"/>
    </row>
    <row r="136" spans="1:16" s="336" customFormat="1" ht="15" customHeight="1">
      <c r="A136" s="382" t="s">
        <v>188</v>
      </c>
      <c r="B136" s="393" t="s">
        <v>187</v>
      </c>
      <c r="C136" s="330" t="s">
        <v>12</v>
      </c>
      <c r="D136" s="366" t="s">
        <v>146</v>
      </c>
      <c r="E136" s="332">
        <v>0</v>
      </c>
      <c r="F136" s="333">
        <v>1.4</v>
      </c>
      <c r="G136" s="333">
        <v>0</v>
      </c>
      <c r="H136" s="333">
        <v>5.71</v>
      </c>
      <c r="I136" s="334">
        <f t="shared" ref="I136:I148" si="47">G136+H136</f>
        <v>5.71</v>
      </c>
      <c r="J136" s="332">
        <v>0</v>
      </c>
      <c r="K136" s="333">
        <v>0.59</v>
      </c>
      <c r="L136" s="333">
        <v>0</v>
      </c>
      <c r="M136" s="333">
        <v>8.8800000000000008</v>
      </c>
      <c r="N136" s="334">
        <f t="shared" ref="N136:N148" si="48">L136+M136</f>
        <v>8.8800000000000008</v>
      </c>
      <c r="O136" s="335">
        <f t="shared" ref="O136:O148" si="49">((N136/I136)-1)*100</f>
        <v>55.516637478108599</v>
      </c>
    </row>
    <row r="137" spans="1:16" s="336" customFormat="1" ht="15" customHeight="1">
      <c r="A137" s="382" t="s">
        <v>695</v>
      </c>
      <c r="B137" s="393" t="s">
        <v>696</v>
      </c>
      <c r="C137" s="330" t="s">
        <v>12</v>
      </c>
      <c r="D137" s="366" t="s">
        <v>146</v>
      </c>
      <c r="E137" s="332">
        <v>0</v>
      </c>
      <c r="F137" s="333">
        <v>0.16</v>
      </c>
      <c r="G137" s="333">
        <v>0</v>
      </c>
      <c r="H137" s="333">
        <v>0.41</v>
      </c>
      <c r="I137" s="334">
        <f t="shared" si="47"/>
        <v>0.41</v>
      </c>
      <c r="J137" s="332">
        <v>0</v>
      </c>
      <c r="K137" s="333">
        <v>0.09</v>
      </c>
      <c r="L137" s="333">
        <v>0</v>
      </c>
      <c r="M137" s="333">
        <v>1.1599999999999999</v>
      </c>
      <c r="N137" s="334">
        <f t="shared" si="48"/>
        <v>1.1599999999999999</v>
      </c>
      <c r="O137" s="335">
        <f t="shared" si="49"/>
        <v>182.92682926829266</v>
      </c>
    </row>
    <row r="138" spans="1:16" s="336" customFormat="1" ht="15" customHeight="1">
      <c r="A138" s="382" t="s">
        <v>15</v>
      </c>
      <c r="B138" s="393" t="s">
        <v>186</v>
      </c>
      <c r="C138" s="330" t="s">
        <v>12</v>
      </c>
      <c r="D138" s="366" t="s">
        <v>146</v>
      </c>
      <c r="E138" s="332">
        <v>0.03</v>
      </c>
      <c r="F138" s="333">
        <v>1.52</v>
      </c>
      <c r="G138" s="333">
        <v>0</v>
      </c>
      <c r="H138" s="333">
        <v>20.02</v>
      </c>
      <c r="I138" s="334">
        <f t="shared" si="47"/>
        <v>20.02</v>
      </c>
      <c r="J138" s="332">
        <v>0</v>
      </c>
      <c r="K138" s="333">
        <v>1.26</v>
      </c>
      <c r="L138" s="333">
        <v>0</v>
      </c>
      <c r="M138" s="333">
        <v>16.54</v>
      </c>
      <c r="N138" s="334">
        <f t="shared" si="48"/>
        <v>16.54</v>
      </c>
      <c r="O138" s="335">
        <f t="shared" si="49"/>
        <v>-17.382617382617383</v>
      </c>
    </row>
    <row r="139" spans="1:16" s="336" customFormat="1" ht="15" customHeight="1">
      <c r="A139" s="382" t="s">
        <v>25</v>
      </c>
      <c r="B139" s="393" t="s">
        <v>185</v>
      </c>
      <c r="C139" s="330" t="s">
        <v>12</v>
      </c>
      <c r="D139" s="366" t="s">
        <v>146</v>
      </c>
      <c r="E139" s="332">
        <v>0</v>
      </c>
      <c r="F139" s="333">
        <v>0.84</v>
      </c>
      <c r="G139" s="333">
        <v>0</v>
      </c>
      <c r="H139" s="333">
        <v>5.58</v>
      </c>
      <c r="I139" s="334">
        <f t="shared" si="47"/>
        <v>5.58</v>
      </c>
      <c r="J139" s="332">
        <v>0.01</v>
      </c>
      <c r="K139" s="333">
        <v>0.32</v>
      </c>
      <c r="L139" s="333">
        <v>0</v>
      </c>
      <c r="M139" s="333">
        <v>3.97</v>
      </c>
      <c r="N139" s="334">
        <f t="shared" si="48"/>
        <v>3.97</v>
      </c>
      <c r="O139" s="335">
        <f t="shared" si="49"/>
        <v>-28.853046594982079</v>
      </c>
    </row>
    <row r="140" spans="1:16" s="336" customFormat="1" ht="15" customHeight="1">
      <c r="A140" s="382" t="s">
        <v>437</v>
      </c>
      <c r="B140" s="393" t="s">
        <v>640</v>
      </c>
      <c r="C140" s="330" t="s">
        <v>12</v>
      </c>
      <c r="D140" s="366" t="s">
        <v>146</v>
      </c>
      <c r="E140" s="332">
        <v>0</v>
      </c>
      <c r="F140" s="333">
        <v>1.1599999999999999</v>
      </c>
      <c r="G140" s="333">
        <v>0</v>
      </c>
      <c r="H140" s="333">
        <v>1.75</v>
      </c>
      <c r="I140" s="334">
        <f t="shared" si="47"/>
        <v>1.75</v>
      </c>
      <c r="J140" s="332">
        <v>0</v>
      </c>
      <c r="K140" s="333">
        <v>0.76</v>
      </c>
      <c r="L140" s="333">
        <v>0.17</v>
      </c>
      <c r="M140" s="333">
        <v>5.04</v>
      </c>
      <c r="N140" s="334">
        <f t="shared" si="48"/>
        <v>5.21</v>
      </c>
      <c r="O140" s="335">
        <f t="shared" si="49"/>
        <v>197.71428571428572</v>
      </c>
    </row>
    <row r="141" spans="1:16" s="336" customFormat="1" ht="15" customHeight="1">
      <c r="A141" s="382" t="s">
        <v>32</v>
      </c>
      <c r="B141" s="393" t="s">
        <v>184</v>
      </c>
      <c r="C141" s="330" t="s">
        <v>12</v>
      </c>
      <c r="D141" s="366" t="s">
        <v>146</v>
      </c>
      <c r="E141" s="332">
        <v>0</v>
      </c>
      <c r="F141" s="333">
        <v>1.45</v>
      </c>
      <c r="G141" s="333">
        <v>0.11</v>
      </c>
      <c r="H141" s="333">
        <v>23.81</v>
      </c>
      <c r="I141" s="334">
        <f t="shared" si="47"/>
        <v>23.919999999999998</v>
      </c>
      <c r="J141" s="332">
        <v>0.02</v>
      </c>
      <c r="K141" s="333">
        <v>1.08</v>
      </c>
      <c r="L141" s="333">
        <v>0</v>
      </c>
      <c r="M141" s="333">
        <v>15.9</v>
      </c>
      <c r="N141" s="334">
        <f t="shared" si="48"/>
        <v>15.9</v>
      </c>
      <c r="O141" s="335">
        <f t="shared" si="49"/>
        <v>-33.528428093645481</v>
      </c>
    </row>
    <row r="142" spans="1:16" s="336" customFormat="1" ht="15" customHeight="1">
      <c r="A142" s="382" t="s">
        <v>73</v>
      </c>
      <c r="B142" s="393" t="s">
        <v>183</v>
      </c>
      <c r="C142" s="330" t="s">
        <v>12</v>
      </c>
      <c r="D142" s="366" t="s">
        <v>146</v>
      </c>
      <c r="E142" s="332">
        <v>0.01</v>
      </c>
      <c r="F142" s="333">
        <v>1.76</v>
      </c>
      <c r="G142" s="333">
        <v>0</v>
      </c>
      <c r="H142" s="333">
        <v>34.479999999999997</v>
      </c>
      <c r="I142" s="334">
        <f t="shared" si="47"/>
        <v>34.479999999999997</v>
      </c>
      <c r="J142" s="332">
        <v>0.01</v>
      </c>
      <c r="K142" s="333">
        <v>1.99</v>
      </c>
      <c r="L142" s="333">
        <v>0</v>
      </c>
      <c r="M142" s="333">
        <v>28.47</v>
      </c>
      <c r="N142" s="334">
        <f t="shared" si="48"/>
        <v>28.47</v>
      </c>
      <c r="O142" s="335">
        <f t="shared" si="49"/>
        <v>-17.430394431554518</v>
      </c>
    </row>
    <row r="143" spans="1:16" s="336" customFormat="1" ht="15" customHeight="1">
      <c r="A143" s="382" t="s">
        <v>507</v>
      </c>
      <c r="B143" s="393" t="s">
        <v>179</v>
      </c>
      <c r="C143" s="330" t="s">
        <v>12</v>
      </c>
      <c r="D143" s="366" t="s">
        <v>146</v>
      </c>
      <c r="E143" s="332">
        <v>0</v>
      </c>
      <c r="F143" s="333">
        <v>0.84</v>
      </c>
      <c r="G143" s="333">
        <v>0</v>
      </c>
      <c r="H143" s="333">
        <v>2.54</v>
      </c>
      <c r="I143" s="334">
        <f t="shared" si="47"/>
        <v>2.54</v>
      </c>
      <c r="J143" s="332">
        <v>0</v>
      </c>
      <c r="K143" s="333">
        <v>0.1</v>
      </c>
      <c r="L143" s="333">
        <v>0</v>
      </c>
      <c r="M143" s="333">
        <v>3.8</v>
      </c>
      <c r="N143" s="334">
        <f t="shared" si="48"/>
        <v>3.8</v>
      </c>
      <c r="O143" s="335">
        <f t="shared" si="49"/>
        <v>49.606299212598429</v>
      </c>
    </row>
    <row r="144" spans="1:16" s="336" customFormat="1" ht="15" customHeight="1">
      <c r="A144" s="384" t="s">
        <v>732</v>
      </c>
      <c r="B144" s="399" t="s">
        <v>733</v>
      </c>
      <c r="C144" s="265" t="s">
        <v>12</v>
      </c>
      <c r="D144" s="368" t="s">
        <v>146</v>
      </c>
      <c r="E144" s="332">
        <v>0</v>
      </c>
      <c r="F144" s="333">
        <v>0.42</v>
      </c>
      <c r="G144" s="333">
        <v>0</v>
      </c>
      <c r="H144" s="333">
        <v>0.99</v>
      </c>
      <c r="I144" s="334">
        <f t="shared" si="47"/>
        <v>0.99</v>
      </c>
      <c r="J144" s="332">
        <v>0</v>
      </c>
      <c r="K144" s="333">
        <v>1.01</v>
      </c>
      <c r="L144" s="333">
        <v>0</v>
      </c>
      <c r="M144" s="333">
        <v>2.93</v>
      </c>
      <c r="N144" s="334">
        <f t="shared" si="48"/>
        <v>2.93</v>
      </c>
      <c r="O144" s="335">
        <f t="shared" si="49"/>
        <v>195.95959595959599</v>
      </c>
    </row>
    <row r="145" spans="1:17" s="336" customFormat="1" ht="15" customHeight="1">
      <c r="A145" s="382" t="s">
        <v>36</v>
      </c>
      <c r="B145" s="393" t="s">
        <v>182</v>
      </c>
      <c r="C145" s="330" t="s">
        <v>12</v>
      </c>
      <c r="D145" s="366" t="s">
        <v>146</v>
      </c>
      <c r="E145" s="332">
        <v>0.02</v>
      </c>
      <c r="F145" s="333">
        <v>10.23</v>
      </c>
      <c r="G145" s="333">
        <v>0</v>
      </c>
      <c r="H145" s="333">
        <v>144.91999999999999</v>
      </c>
      <c r="I145" s="334">
        <f t="shared" si="47"/>
        <v>144.91999999999999</v>
      </c>
      <c r="J145" s="332">
        <v>0</v>
      </c>
      <c r="K145" s="333">
        <v>5.31</v>
      </c>
      <c r="L145" s="333">
        <v>0</v>
      </c>
      <c r="M145" s="333">
        <v>117.83</v>
      </c>
      <c r="N145" s="334">
        <f t="shared" si="48"/>
        <v>117.83</v>
      </c>
      <c r="O145" s="335">
        <f t="shared" si="49"/>
        <v>-18.693072039746063</v>
      </c>
    </row>
    <row r="146" spans="1:17" s="336" customFormat="1" ht="15" customHeight="1">
      <c r="A146" s="384" t="s">
        <v>734</v>
      </c>
      <c r="B146" s="394" t="s">
        <v>735</v>
      </c>
      <c r="C146" s="330" t="s">
        <v>12</v>
      </c>
      <c r="D146" s="366" t="s">
        <v>146</v>
      </c>
      <c r="E146" s="332">
        <v>0</v>
      </c>
      <c r="F146" s="333">
        <v>0</v>
      </c>
      <c r="G146" s="333">
        <v>0</v>
      </c>
      <c r="H146" s="333">
        <v>0.03</v>
      </c>
      <c r="I146" s="334">
        <f t="shared" si="47"/>
        <v>0.03</v>
      </c>
      <c r="J146" s="332">
        <v>0</v>
      </c>
      <c r="K146" s="333">
        <v>0</v>
      </c>
      <c r="L146" s="333">
        <v>0</v>
      </c>
      <c r="M146" s="333">
        <v>0.16</v>
      </c>
      <c r="N146" s="334">
        <f t="shared" si="48"/>
        <v>0.16</v>
      </c>
      <c r="O146" s="335">
        <f t="shared" si="49"/>
        <v>433.33333333333337</v>
      </c>
    </row>
    <row r="147" spans="1:17" s="336" customFormat="1" ht="15" customHeight="1">
      <c r="A147" s="382" t="s">
        <v>81</v>
      </c>
      <c r="B147" s="393" t="s">
        <v>181</v>
      </c>
      <c r="C147" s="330" t="s">
        <v>12</v>
      </c>
      <c r="D147" s="366" t="s">
        <v>146</v>
      </c>
      <c r="E147" s="332">
        <v>0</v>
      </c>
      <c r="F147" s="333">
        <v>0.11</v>
      </c>
      <c r="G147" s="333">
        <v>0.73</v>
      </c>
      <c r="H147" s="333">
        <v>2.11</v>
      </c>
      <c r="I147" s="334">
        <f t="shared" si="47"/>
        <v>2.84</v>
      </c>
      <c r="J147" s="332">
        <v>0</v>
      </c>
      <c r="K147" s="333">
        <v>0</v>
      </c>
      <c r="L147" s="333">
        <v>0.5</v>
      </c>
      <c r="M147" s="333">
        <v>1.2</v>
      </c>
      <c r="N147" s="334">
        <f t="shared" si="48"/>
        <v>1.7</v>
      </c>
      <c r="O147" s="335">
        <f t="shared" si="49"/>
        <v>-40.140845070422536</v>
      </c>
    </row>
    <row r="148" spans="1:17" s="336" customFormat="1" ht="15" customHeight="1">
      <c r="A148" s="382" t="s">
        <v>389</v>
      </c>
      <c r="B148" s="393" t="s">
        <v>641</v>
      </c>
      <c r="C148" s="330" t="s">
        <v>12</v>
      </c>
      <c r="D148" s="366" t="s">
        <v>146</v>
      </c>
      <c r="E148" s="332">
        <v>0</v>
      </c>
      <c r="F148" s="333">
        <v>0</v>
      </c>
      <c r="G148" s="333">
        <v>0</v>
      </c>
      <c r="H148" s="333">
        <v>7.81</v>
      </c>
      <c r="I148" s="334">
        <f t="shared" si="47"/>
        <v>7.81</v>
      </c>
      <c r="J148" s="332">
        <v>0</v>
      </c>
      <c r="K148" s="333">
        <v>0.05</v>
      </c>
      <c r="L148" s="333">
        <v>0</v>
      </c>
      <c r="M148" s="333">
        <v>3.19</v>
      </c>
      <c r="N148" s="334">
        <f t="shared" si="48"/>
        <v>3.19</v>
      </c>
      <c r="O148" s="335">
        <f t="shared" si="49"/>
        <v>-59.154929577464785</v>
      </c>
    </row>
    <row r="149" spans="1:17" s="336" customFormat="1" ht="15" customHeight="1">
      <c r="A149" s="382" t="s">
        <v>85</v>
      </c>
      <c r="B149" s="393" t="s">
        <v>180</v>
      </c>
      <c r="C149" s="330" t="s">
        <v>12</v>
      </c>
      <c r="D149" s="366" t="s">
        <v>146</v>
      </c>
      <c r="E149" s="332">
        <v>0</v>
      </c>
      <c r="F149" s="333">
        <v>4.3</v>
      </c>
      <c r="G149" s="333">
        <v>0.45</v>
      </c>
      <c r="H149" s="333">
        <v>23.89</v>
      </c>
      <c r="I149" s="334">
        <f t="shared" ref="I149:I154" si="50">G149+H149</f>
        <v>24.34</v>
      </c>
      <c r="J149" s="332">
        <v>0.02</v>
      </c>
      <c r="K149" s="333">
        <v>3.63</v>
      </c>
      <c r="L149" s="333">
        <v>0</v>
      </c>
      <c r="M149" s="333">
        <v>18.86</v>
      </c>
      <c r="N149" s="334">
        <f t="shared" ref="N149:N154" si="51">L149+M149</f>
        <v>18.86</v>
      </c>
      <c r="O149" s="335">
        <f t="shared" ref="O149:O154" si="52">((N149/I149)-1)*100</f>
        <v>-22.514379622021362</v>
      </c>
    </row>
    <row r="150" spans="1:17" s="336" customFormat="1" ht="15" customHeight="1">
      <c r="A150" s="382" t="s">
        <v>406</v>
      </c>
      <c r="B150" s="393" t="s">
        <v>642</v>
      </c>
      <c r="C150" s="330" t="s">
        <v>12</v>
      </c>
      <c r="D150" s="366" t="s">
        <v>146</v>
      </c>
      <c r="E150" s="332">
        <v>0</v>
      </c>
      <c r="F150" s="333">
        <v>1.47</v>
      </c>
      <c r="G150" s="333">
        <v>0</v>
      </c>
      <c r="H150" s="333">
        <v>1.51</v>
      </c>
      <c r="I150" s="334">
        <f t="shared" si="50"/>
        <v>1.51</v>
      </c>
      <c r="J150" s="332">
        <v>0</v>
      </c>
      <c r="K150" s="333">
        <v>1.83</v>
      </c>
      <c r="L150" s="333">
        <v>0</v>
      </c>
      <c r="M150" s="333">
        <v>4</v>
      </c>
      <c r="N150" s="334">
        <f t="shared" si="51"/>
        <v>4</v>
      </c>
      <c r="O150" s="335">
        <f t="shared" si="52"/>
        <v>164.90066225165566</v>
      </c>
    </row>
    <row r="151" spans="1:17" s="336" customFormat="1" ht="15" customHeight="1">
      <c r="A151" s="382" t="s">
        <v>443</v>
      </c>
      <c r="B151" s="393" t="s">
        <v>469</v>
      </c>
      <c r="C151" s="330" t="s">
        <v>12</v>
      </c>
      <c r="D151" s="366" t="s">
        <v>146</v>
      </c>
      <c r="E151" s="332">
        <v>0</v>
      </c>
      <c r="F151" s="333">
        <v>1.76</v>
      </c>
      <c r="G151" s="333">
        <v>0.19</v>
      </c>
      <c r="H151" s="333">
        <v>2.42</v>
      </c>
      <c r="I151" s="334">
        <f t="shared" si="50"/>
        <v>2.61</v>
      </c>
      <c r="J151" s="332">
        <v>0</v>
      </c>
      <c r="K151" s="333">
        <v>1.05</v>
      </c>
      <c r="L151" s="333">
        <v>0</v>
      </c>
      <c r="M151" s="333">
        <v>8.59</v>
      </c>
      <c r="N151" s="334">
        <f t="shared" si="51"/>
        <v>8.59</v>
      </c>
      <c r="O151" s="335">
        <f t="shared" si="52"/>
        <v>229.11877394636016</v>
      </c>
    </row>
    <row r="152" spans="1:17" s="336" customFormat="1" ht="15" customHeight="1">
      <c r="A152" s="382" t="s">
        <v>508</v>
      </c>
      <c r="B152" s="393" t="s">
        <v>643</v>
      </c>
      <c r="C152" s="330" t="s">
        <v>12</v>
      </c>
      <c r="D152" s="366" t="s">
        <v>146</v>
      </c>
      <c r="E152" s="332">
        <v>0</v>
      </c>
      <c r="F152" s="333">
        <v>0.32</v>
      </c>
      <c r="G152" s="333">
        <v>0</v>
      </c>
      <c r="H152" s="333">
        <v>1.06</v>
      </c>
      <c r="I152" s="334">
        <f t="shared" si="50"/>
        <v>1.06</v>
      </c>
      <c r="J152" s="332">
        <v>0</v>
      </c>
      <c r="K152" s="333">
        <v>0.74</v>
      </c>
      <c r="L152" s="333">
        <v>0</v>
      </c>
      <c r="M152" s="333">
        <v>1.65</v>
      </c>
      <c r="N152" s="334">
        <f t="shared" si="51"/>
        <v>1.65</v>
      </c>
      <c r="O152" s="335">
        <f t="shared" si="52"/>
        <v>55.660377358490543</v>
      </c>
    </row>
    <row r="153" spans="1:17" s="336" customFormat="1" ht="15" customHeight="1">
      <c r="A153" s="382" t="s">
        <v>482</v>
      </c>
      <c r="B153" s="393" t="s">
        <v>491</v>
      </c>
      <c r="C153" s="330" t="s">
        <v>12</v>
      </c>
      <c r="D153" s="366" t="s">
        <v>146</v>
      </c>
      <c r="E153" s="332">
        <v>0</v>
      </c>
      <c r="F153" s="333">
        <v>0.36</v>
      </c>
      <c r="G153" s="333">
        <v>0</v>
      </c>
      <c r="H153" s="333">
        <v>5.36</v>
      </c>
      <c r="I153" s="334">
        <f t="shared" si="50"/>
        <v>5.36</v>
      </c>
      <c r="J153" s="332">
        <v>0</v>
      </c>
      <c r="K153" s="333">
        <v>0</v>
      </c>
      <c r="L153" s="333">
        <v>0</v>
      </c>
      <c r="M153" s="333">
        <v>2.14</v>
      </c>
      <c r="N153" s="334">
        <f t="shared" si="51"/>
        <v>2.14</v>
      </c>
      <c r="O153" s="335">
        <f t="shared" si="52"/>
        <v>-60.074626865671647</v>
      </c>
    </row>
    <row r="154" spans="1:17" s="336" customFormat="1" ht="15" customHeight="1">
      <c r="A154" s="382" t="s">
        <v>736</v>
      </c>
      <c r="B154" s="393" t="s">
        <v>737</v>
      </c>
      <c r="C154" s="330" t="s">
        <v>12</v>
      </c>
      <c r="D154" s="366" t="s">
        <v>146</v>
      </c>
      <c r="E154" s="332">
        <v>0</v>
      </c>
      <c r="F154" s="333">
        <v>0</v>
      </c>
      <c r="G154" s="333">
        <v>0</v>
      </c>
      <c r="H154" s="333">
        <v>0</v>
      </c>
      <c r="I154" s="334">
        <f t="shared" si="50"/>
        <v>0</v>
      </c>
      <c r="J154" s="332">
        <v>0.04</v>
      </c>
      <c r="K154" s="333">
        <v>0</v>
      </c>
      <c r="L154" s="333">
        <v>0</v>
      </c>
      <c r="M154" s="333">
        <v>0.03</v>
      </c>
      <c r="N154" s="334">
        <f t="shared" si="51"/>
        <v>0.03</v>
      </c>
      <c r="O154" s="335" t="e">
        <f t="shared" si="52"/>
        <v>#DIV/0!</v>
      </c>
    </row>
    <row r="155" spans="1:17" s="100" customFormat="1" ht="15" customHeight="1">
      <c r="A155" s="390"/>
      <c r="B155" s="400"/>
      <c r="C155" s="265"/>
      <c r="D155" s="105"/>
      <c r="E155" s="164"/>
      <c r="F155" s="260"/>
      <c r="G155" s="260"/>
      <c r="H155" s="260"/>
      <c r="I155" s="261"/>
      <c r="J155" s="164"/>
      <c r="K155" s="260"/>
      <c r="L155" s="260"/>
      <c r="M155" s="260"/>
      <c r="N155" s="261"/>
      <c r="O155" s="160"/>
      <c r="P155" s="99"/>
      <c r="Q155" s="99"/>
    </row>
    <row r="156" spans="1:17" s="135" customFormat="1" ht="15" customHeight="1">
      <c r="A156" s="401" t="s">
        <v>316</v>
      </c>
      <c r="B156" s="172"/>
      <c r="C156" s="96"/>
      <c r="D156" s="153"/>
      <c r="E156" s="167">
        <f t="shared" ref="E156:N156" si="53">SUM(E135:E155)</f>
        <v>0.06</v>
      </c>
      <c r="F156" s="292">
        <f t="shared" si="53"/>
        <v>28.1</v>
      </c>
      <c r="G156" s="292">
        <f t="shared" si="53"/>
        <v>1.48</v>
      </c>
      <c r="H156" s="292">
        <f t="shared" si="53"/>
        <v>284.40000000000003</v>
      </c>
      <c r="I156" s="293">
        <f t="shared" si="53"/>
        <v>285.88</v>
      </c>
      <c r="J156" s="167">
        <f t="shared" si="53"/>
        <v>0.1</v>
      </c>
      <c r="K156" s="292">
        <f t="shared" si="53"/>
        <v>19.809999999999995</v>
      </c>
      <c r="L156" s="292">
        <f t="shared" si="53"/>
        <v>0.67</v>
      </c>
      <c r="M156" s="292">
        <f t="shared" si="53"/>
        <v>244.33999999999995</v>
      </c>
      <c r="N156" s="293">
        <f t="shared" si="53"/>
        <v>245.00999999999996</v>
      </c>
      <c r="O156" s="288">
        <f t="shared" ref="O156" si="54">((N156/I156)-1)*100</f>
        <v>-14.296208199244454</v>
      </c>
    </row>
    <row r="157" spans="1:17" s="99" customFormat="1" ht="15" customHeight="1">
      <c r="A157" s="161"/>
      <c r="B157" s="397"/>
      <c r="C157" s="163"/>
      <c r="D157" s="105"/>
      <c r="E157" s="164"/>
      <c r="F157" s="260"/>
      <c r="G157" s="260"/>
      <c r="H157" s="260"/>
      <c r="I157" s="261"/>
      <c r="J157" s="164"/>
      <c r="K157" s="260"/>
      <c r="L157" s="260"/>
      <c r="M157" s="260"/>
      <c r="N157" s="261"/>
      <c r="O157" s="160"/>
      <c r="P157" s="165"/>
    </row>
    <row r="158" spans="1:17" s="151" customFormat="1" ht="15" customHeight="1">
      <c r="A158" s="465" t="s">
        <v>292</v>
      </c>
      <c r="B158" s="467" t="s">
        <v>66</v>
      </c>
      <c r="C158" s="469" t="s">
        <v>293</v>
      </c>
      <c r="D158" s="471" t="s">
        <v>294</v>
      </c>
      <c r="E158" s="473" t="s">
        <v>684</v>
      </c>
      <c r="F158" s="474"/>
      <c r="G158" s="474"/>
      <c r="H158" s="474"/>
      <c r="I158" s="475"/>
      <c r="J158" s="473" t="s">
        <v>721</v>
      </c>
      <c r="K158" s="474"/>
      <c r="L158" s="474"/>
      <c r="M158" s="474"/>
      <c r="N158" s="475"/>
      <c r="O158" s="150" t="s">
        <v>65</v>
      </c>
    </row>
    <row r="159" spans="1:17" s="151" customFormat="1" ht="27">
      <c r="A159" s="466"/>
      <c r="B159" s="468"/>
      <c r="C159" s="470"/>
      <c r="D159" s="472"/>
      <c r="E159" s="9" t="s">
        <v>67</v>
      </c>
      <c r="F159" s="244" t="s">
        <v>497</v>
      </c>
      <c r="G159" s="240" t="s">
        <v>385</v>
      </c>
      <c r="H159" s="10" t="s">
        <v>383</v>
      </c>
      <c r="I159" s="241" t="s">
        <v>384</v>
      </c>
      <c r="J159" s="9" t="s">
        <v>67</v>
      </c>
      <c r="K159" s="244" t="s">
        <v>497</v>
      </c>
      <c r="L159" s="240" t="s">
        <v>385</v>
      </c>
      <c r="M159" s="10" t="s">
        <v>383</v>
      </c>
      <c r="N159" s="241" t="s">
        <v>384</v>
      </c>
      <c r="O159" s="152" t="s">
        <v>68</v>
      </c>
    </row>
    <row r="160" spans="1:17" s="99" customFormat="1" ht="15" customHeight="1">
      <c r="A160" s="161"/>
      <c r="B160" s="397"/>
      <c r="C160" s="163"/>
      <c r="D160" s="105"/>
      <c r="E160" s="164"/>
      <c r="F160" s="260"/>
      <c r="G160" s="260"/>
      <c r="H160" s="260"/>
      <c r="I160" s="261"/>
      <c r="J160" s="164"/>
      <c r="K160" s="260"/>
      <c r="L160" s="260"/>
      <c r="M160" s="260"/>
      <c r="N160" s="261"/>
      <c r="O160" s="160"/>
      <c r="P160" s="165"/>
    </row>
    <row r="161" spans="1:15" s="151" customFormat="1" ht="15" customHeight="1">
      <c r="A161" s="402" t="s">
        <v>302</v>
      </c>
      <c r="B161" s="173" t="s">
        <v>91</v>
      </c>
      <c r="C161" s="96" t="s">
        <v>69</v>
      </c>
      <c r="D161" s="153"/>
      <c r="E161" s="157" t="s">
        <v>69</v>
      </c>
      <c r="F161" s="158"/>
      <c r="G161" s="158"/>
      <c r="H161" s="158" t="s">
        <v>69</v>
      </c>
      <c r="I161" s="159"/>
      <c r="J161" s="157" t="s">
        <v>69</v>
      </c>
      <c r="K161" s="158" t="s">
        <v>69</v>
      </c>
      <c r="L161" s="158"/>
      <c r="M161" s="158"/>
      <c r="N161" s="159" t="s">
        <v>69</v>
      </c>
      <c r="O161" s="155"/>
    </row>
    <row r="162" spans="1:15" s="336" customFormat="1" ht="15" customHeight="1">
      <c r="A162" s="382" t="s">
        <v>608</v>
      </c>
      <c r="B162" s="393" t="s">
        <v>644</v>
      </c>
      <c r="C162" s="330" t="s">
        <v>12</v>
      </c>
      <c r="D162" s="366" t="s">
        <v>148</v>
      </c>
      <c r="E162" s="332">
        <v>0</v>
      </c>
      <c r="F162" s="333">
        <v>1</v>
      </c>
      <c r="G162" s="333">
        <v>0</v>
      </c>
      <c r="H162" s="333">
        <v>6.26</v>
      </c>
      <c r="I162" s="334">
        <f t="shared" ref="I162:I176" si="55">G162+H162</f>
        <v>6.26</v>
      </c>
      <c r="J162" s="332">
        <v>0</v>
      </c>
      <c r="K162" s="333">
        <v>0.43</v>
      </c>
      <c r="L162" s="333">
        <v>0</v>
      </c>
      <c r="M162" s="333">
        <v>3.4</v>
      </c>
      <c r="N162" s="334">
        <f t="shared" ref="N162:N176" si="56">L162+M162</f>
        <v>3.4</v>
      </c>
      <c r="O162" s="335">
        <f t="shared" ref="O162:O176" si="57">((N162/I162)-1)*100</f>
        <v>-45.68690095846646</v>
      </c>
    </row>
    <row r="163" spans="1:15" s="336" customFormat="1" ht="15" customHeight="1">
      <c r="A163" s="382" t="s">
        <v>726</v>
      </c>
      <c r="B163" s="393" t="s">
        <v>727</v>
      </c>
      <c r="C163" s="330" t="s">
        <v>12</v>
      </c>
      <c r="D163" s="366" t="s">
        <v>148</v>
      </c>
      <c r="E163" s="332">
        <v>0</v>
      </c>
      <c r="F163" s="333">
        <v>0</v>
      </c>
      <c r="G163" s="333">
        <v>0</v>
      </c>
      <c r="H163" s="333">
        <v>0.01</v>
      </c>
      <c r="I163" s="334">
        <f t="shared" si="55"/>
        <v>0.01</v>
      </c>
      <c r="J163" s="332">
        <v>0.01</v>
      </c>
      <c r="K163" s="333">
        <v>0.04</v>
      </c>
      <c r="L163" s="333">
        <v>0</v>
      </c>
      <c r="M163" s="333">
        <v>0.06</v>
      </c>
      <c r="N163" s="334">
        <f t="shared" si="56"/>
        <v>0.06</v>
      </c>
      <c r="O163" s="335">
        <f t="shared" si="57"/>
        <v>500</v>
      </c>
    </row>
    <row r="164" spans="1:15" s="336" customFormat="1" ht="15" customHeight="1">
      <c r="A164" s="382" t="s">
        <v>476</v>
      </c>
      <c r="B164" s="393" t="s">
        <v>492</v>
      </c>
      <c r="C164" s="330" t="s">
        <v>12</v>
      </c>
      <c r="D164" s="366" t="s">
        <v>148</v>
      </c>
      <c r="E164" s="332">
        <v>0</v>
      </c>
      <c r="F164" s="333">
        <v>0</v>
      </c>
      <c r="G164" s="333">
        <v>0</v>
      </c>
      <c r="H164" s="333">
        <v>5.37</v>
      </c>
      <c r="I164" s="334">
        <f t="shared" si="55"/>
        <v>5.37</v>
      </c>
      <c r="J164" s="332">
        <v>0</v>
      </c>
      <c r="K164" s="333">
        <v>7.0000000000000007E-2</v>
      </c>
      <c r="L164" s="333">
        <v>0</v>
      </c>
      <c r="M164" s="333">
        <v>8.73</v>
      </c>
      <c r="N164" s="334">
        <f t="shared" si="56"/>
        <v>8.73</v>
      </c>
      <c r="O164" s="335">
        <f t="shared" si="57"/>
        <v>62.569832402234638</v>
      </c>
    </row>
    <row r="165" spans="1:15" s="336" customFormat="1" ht="15" customHeight="1">
      <c r="A165" s="384" t="s">
        <v>610</v>
      </c>
      <c r="B165" s="394" t="s">
        <v>646</v>
      </c>
      <c r="C165" s="330" t="s">
        <v>12</v>
      </c>
      <c r="D165" s="366" t="s">
        <v>148</v>
      </c>
      <c r="E165" s="332">
        <v>0</v>
      </c>
      <c r="F165" s="333">
        <v>0.11</v>
      </c>
      <c r="G165" s="333">
        <v>0</v>
      </c>
      <c r="H165" s="333">
        <v>0.22</v>
      </c>
      <c r="I165" s="334">
        <f t="shared" si="55"/>
        <v>0.22</v>
      </c>
      <c r="J165" s="332">
        <v>0</v>
      </c>
      <c r="K165" s="333">
        <v>0.25</v>
      </c>
      <c r="L165" s="333">
        <v>0</v>
      </c>
      <c r="M165" s="333">
        <v>0.74</v>
      </c>
      <c r="N165" s="334">
        <f t="shared" si="56"/>
        <v>0.74</v>
      </c>
      <c r="O165" s="335">
        <f t="shared" si="57"/>
        <v>236.36363636363637</v>
      </c>
    </row>
    <row r="166" spans="1:15" s="336" customFormat="1" ht="15" customHeight="1">
      <c r="A166" s="382" t="s">
        <v>697</v>
      </c>
      <c r="B166" s="393" t="s">
        <v>698</v>
      </c>
      <c r="C166" s="330" t="s">
        <v>12</v>
      </c>
      <c r="D166" s="366" t="s">
        <v>148</v>
      </c>
      <c r="E166" s="332">
        <v>0</v>
      </c>
      <c r="F166" s="333">
        <v>0</v>
      </c>
      <c r="G166" s="333">
        <v>0</v>
      </c>
      <c r="H166" s="333">
        <v>0.09</v>
      </c>
      <c r="I166" s="334">
        <f t="shared" si="55"/>
        <v>0.09</v>
      </c>
      <c r="J166" s="332">
        <v>0.05</v>
      </c>
      <c r="K166" s="333">
        <v>0.21</v>
      </c>
      <c r="L166" s="333">
        <v>0</v>
      </c>
      <c r="M166" s="333">
        <v>0.41</v>
      </c>
      <c r="N166" s="334">
        <f t="shared" si="56"/>
        <v>0.41</v>
      </c>
      <c r="O166" s="335">
        <f t="shared" si="57"/>
        <v>355.55555555555554</v>
      </c>
    </row>
    <row r="167" spans="1:15" s="336" customFormat="1" ht="15" customHeight="1">
      <c r="A167" s="382" t="s">
        <v>477</v>
      </c>
      <c r="B167" s="393" t="s">
        <v>647</v>
      </c>
      <c r="C167" s="330" t="s">
        <v>12</v>
      </c>
      <c r="D167" s="366" t="s">
        <v>148</v>
      </c>
      <c r="E167" s="332">
        <v>0</v>
      </c>
      <c r="F167" s="333">
        <v>1.0900000000000001</v>
      </c>
      <c r="G167" s="333">
        <v>0.97</v>
      </c>
      <c r="H167" s="333">
        <v>11.27</v>
      </c>
      <c r="I167" s="334">
        <f t="shared" si="55"/>
        <v>12.24</v>
      </c>
      <c r="J167" s="332">
        <v>0</v>
      </c>
      <c r="K167" s="333">
        <v>2.52</v>
      </c>
      <c r="L167" s="333">
        <v>0.6</v>
      </c>
      <c r="M167" s="333">
        <v>9.17</v>
      </c>
      <c r="N167" s="334">
        <f t="shared" si="56"/>
        <v>9.77</v>
      </c>
      <c r="O167" s="335">
        <f t="shared" si="57"/>
        <v>-20.179738562091508</v>
      </c>
    </row>
    <row r="168" spans="1:15" s="336" customFormat="1" ht="15" customHeight="1">
      <c r="A168" s="382" t="s">
        <v>479</v>
      </c>
      <c r="B168" s="393" t="s">
        <v>648</v>
      </c>
      <c r="C168" s="330" t="s">
        <v>12</v>
      </c>
      <c r="D168" s="366" t="s">
        <v>148</v>
      </c>
      <c r="E168" s="332">
        <v>0</v>
      </c>
      <c r="F168" s="333">
        <v>0.3</v>
      </c>
      <c r="G168" s="333">
        <v>0</v>
      </c>
      <c r="H168" s="333">
        <v>21.58</v>
      </c>
      <c r="I168" s="334">
        <f t="shared" si="55"/>
        <v>21.58</v>
      </c>
      <c r="J168" s="332">
        <v>0</v>
      </c>
      <c r="K168" s="333">
        <v>0.48</v>
      </c>
      <c r="L168" s="333">
        <v>0</v>
      </c>
      <c r="M168" s="333">
        <v>21.87</v>
      </c>
      <c r="N168" s="334">
        <f t="shared" si="56"/>
        <v>21.87</v>
      </c>
      <c r="O168" s="335">
        <f t="shared" si="57"/>
        <v>1.3438368860055672</v>
      </c>
    </row>
    <row r="169" spans="1:15" s="336" customFormat="1" ht="15" customHeight="1">
      <c r="A169" s="382" t="s">
        <v>191</v>
      </c>
      <c r="B169" s="393" t="s">
        <v>190</v>
      </c>
      <c r="C169" s="330" t="s">
        <v>12</v>
      </c>
      <c r="D169" s="366" t="s">
        <v>148</v>
      </c>
      <c r="E169" s="332">
        <v>0.03</v>
      </c>
      <c r="F169" s="333">
        <v>1.59</v>
      </c>
      <c r="G169" s="333">
        <v>0</v>
      </c>
      <c r="H169" s="333">
        <v>15.98</v>
      </c>
      <c r="I169" s="334">
        <f t="shared" si="55"/>
        <v>15.98</v>
      </c>
      <c r="J169" s="332">
        <v>0</v>
      </c>
      <c r="K169" s="333">
        <v>2.12</v>
      </c>
      <c r="L169" s="333">
        <v>0</v>
      </c>
      <c r="M169" s="333">
        <v>12.41</v>
      </c>
      <c r="N169" s="334">
        <f t="shared" si="56"/>
        <v>12.41</v>
      </c>
      <c r="O169" s="335">
        <f t="shared" si="57"/>
        <v>-22.340425531914899</v>
      </c>
    </row>
    <row r="170" spans="1:15" s="336" customFormat="1" ht="15" customHeight="1">
      <c r="A170" s="382" t="s">
        <v>612</v>
      </c>
      <c r="B170" s="393" t="s">
        <v>649</v>
      </c>
      <c r="C170" s="330" t="s">
        <v>12</v>
      </c>
      <c r="D170" s="366" t="s">
        <v>148</v>
      </c>
      <c r="E170" s="332">
        <v>0</v>
      </c>
      <c r="F170" s="333">
        <v>0.31</v>
      </c>
      <c r="G170" s="333">
        <v>0</v>
      </c>
      <c r="H170" s="333">
        <v>1.42</v>
      </c>
      <c r="I170" s="334">
        <f t="shared" si="55"/>
        <v>1.42</v>
      </c>
      <c r="J170" s="332">
        <v>0</v>
      </c>
      <c r="K170" s="333">
        <v>0.15</v>
      </c>
      <c r="L170" s="333">
        <v>0</v>
      </c>
      <c r="M170" s="333">
        <v>1.98</v>
      </c>
      <c r="N170" s="334">
        <f t="shared" si="56"/>
        <v>1.98</v>
      </c>
      <c r="O170" s="335">
        <f t="shared" si="57"/>
        <v>39.436619718309871</v>
      </c>
    </row>
    <row r="171" spans="1:15" s="336" customFormat="1" ht="15" customHeight="1">
      <c r="A171" s="382" t="s">
        <v>440</v>
      </c>
      <c r="B171" s="393" t="s">
        <v>468</v>
      </c>
      <c r="C171" s="330" t="s">
        <v>12</v>
      </c>
      <c r="D171" s="366" t="s">
        <v>148</v>
      </c>
      <c r="E171" s="332">
        <v>0</v>
      </c>
      <c r="F171" s="333">
        <v>0.43</v>
      </c>
      <c r="G171" s="333">
        <v>0</v>
      </c>
      <c r="H171" s="333">
        <v>0.62</v>
      </c>
      <c r="I171" s="334">
        <f>G171+H171</f>
        <v>0.62</v>
      </c>
      <c r="J171" s="332">
        <v>0</v>
      </c>
      <c r="K171" s="333">
        <v>0.16</v>
      </c>
      <c r="L171" s="333">
        <v>0</v>
      </c>
      <c r="M171" s="333">
        <v>0.53</v>
      </c>
      <c r="N171" s="334">
        <f>L171+M171</f>
        <v>0.53</v>
      </c>
      <c r="O171" s="335">
        <f>((N171/I171)-1)*100</f>
        <v>-14.516129032258062</v>
      </c>
    </row>
    <row r="172" spans="1:15" s="336" customFormat="1" ht="15" customHeight="1">
      <c r="A172" s="384" t="s">
        <v>728</v>
      </c>
      <c r="B172" s="394" t="s">
        <v>729</v>
      </c>
      <c r="C172" s="330" t="s">
        <v>12</v>
      </c>
      <c r="D172" s="366" t="s">
        <v>148</v>
      </c>
      <c r="E172" s="332">
        <v>0</v>
      </c>
      <c r="F172" s="333">
        <v>0</v>
      </c>
      <c r="G172" s="333">
        <v>0</v>
      </c>
      <c r="H172" s="333">
        <v>0</v>
      </c>
      <c r="I172" s="334">
        <f t="shared" si="55"/>
        <v>0</v>
      </c>
      <c r="J172" s="332">
        <v>0.03</v>
      </c>
      <c r="K172" s="333">
        <v>0</v>
      </c>
      <c r="L172" s="333">
        <v>0</v>
      </c>
      <c r="M172" s="333">
        <v>0.03</v>
      </c>
      <c r="N172" s="334">
        <f t="shared" si="56"/>
        <v>0.03</v>
      </c>
      <c r="O172" s="335" t="e">
        <f t="shared" si="57"/>
        <v>#DIV/0!</v>
      </c>
    </row>
    <row r="173" spans="1:15" s="336" customFormat="1" ht="15" customHeight="1">
      <c r="A173" s="384" t="s">
        <v>46</v>
      </c>
      <c r="B173" s="394" t="s">
        <v>189</v>
      </c>
      <c r="C173" s="330" t="s">
        <v>12</v>
      </c>
      <c r="D173" s="366" t="s">
        <v>148</v>
      </c>
      <c r="E173" s="332">
        <v>0</v>
      </c>
      <c r="F173" s="333">
        <v>0</v>
      </c>
      <c r="G173" s="333">
        <v>0.75</v>
      </c>
      <c r="H173" s="333">
        <v>20.57</v>
      </c>
      <c r="I173" s="334">
        <f t="shared" si="55"/>
        <v>21.32</v>
      </c>
      <c r="J173" s="332">
        <v>0</v>
      </c>
      <c r="K173" s="333">
        <v>0.25</v>
      </c>
      <c r="L173" s="333">
        <v>0</v>
      </c>
      <c r="M173" s="333">
        <v>11.74</v>
      </c>
      <c r="N173" s="334">
        <f t="shared" si="56"/>
        <v>11.74</v>
      </c>
      <c r="O173" s="335">
        <f t="shared" si="57"/>
        <v>-44.934333958724203</v>
      </c>
    </row>
    <row r="174" spans="1:15" s="336" customFormat="1" ht="15" customHeight="1">
      <c r="A174" s="395" t="s">
        <v>442</v>
      </c>
      <c r="B174" s="396" t="s">
        <v>650</v>
      </c>
      <c r="C174" s="330" t="s">
        <v>12</v>
      </c>
      <c r="D174" s="366" t="s">
        <v>148</v>
      </c>
      <c r="E174" s="332">
        <v>0.01</v>
      </c>
      <c r="F174" s="333">
        <v>0.76</v>
      </c>
      <c r="G174" s="333">
        <v>1.07</v>
      </c>
      <c r="H174" s="333">
        <v>6.14</v>
      </c>
      <c r="I174" s="334">
        <f t="shared" si="55"/>
        <v>7.21</v>
      </c>
      <c r="J174" s="332">
        <v>0.01</v>
      </c>
      <c r="K174" s="333">
        <v>0.78</v>
      </c>
      <c r="L174" s="333">
        <v>0.54</v>
      </c>
      <c r="M174" s="333">
        <v>2.71</v>
      </c>
      <c r="N174" s="334">
        <f t="shared" si="56"/>
        <v>3.25</v>
      </c>
      <c r="O174" s="335">
        <f t="shared" si="57"/>
        <v>-54.923717059639387</v>
      </c>
    </row>
    <row r="175" spans="1:15" s="336" customFormat="1" ht="15" customHeight="1">
      <c r="A175" s="382" t="s">
        <v>407</v>
      </c>
      <c r="B175" s="404" t="s">
        <v>651</v>
      </c>
      <c r="C175" s="330" t="s">
        <v>12</v>
      </c>
      <c r="D175" s="366" t="s">
        <v>148</v>
      </c>
      <c r="E175" s="332">
        <v>0.01</v>
      </c>
      <c r="F175" s="333">
        <v>0.44</v>
      </c>
      <c r="G175" s="333">
        <v>0</v>
      </c>
      <c r="H175" s="333">
        <v>3.75</v>
      </c>
      <c r="I175" s="334">
        <f t="shared" si="55"/>
        <v>3.75</v>
      </c>
      <c r="J175" s="332">
        <v>0</v>
      </c>
      <c r="K175" s="333">
        <v>0.72</v>
      </c>
      <c r="L175" s="333">
        <v>0</v>
      </c>
      <c r="M175" s="333">
        <v>4.51</v>
      </c>
      <c r="N175" s="334">
        <f t="shared" si="56"/>
        <v>4.51</v>
      </c>
      <c r="O175" s="335">
        <f t="shared" si="57"/>
        <v>20.266666666666655</v>
      </c>
    </row>
    <row r="176" spans="1:15" s="336" customFormat="1" ht="15" customHeight="1">
      <c r="A176" s="384" t="s">
        <v>730</v>
      </c>
      <c r="B176" s="394" t="s">
        <v>731</v>
      </c>
      <c r="C176" s="330" t="s">
        <v>12</v>
      </c>
      <c r="D176" s="366" t="s">
        <v>148</v>
      </c>
      <c r="E176" s="332">
        <v>0</v>
      </c>
      <c r="F176" s="333">
        <v>0</v>
      </c>
      <c r="G176" s="333">
        <v>0</v>
      </c>
      <c r="H176" s="333">
        <v>0</v>
      </c>
      <c r="I176" s="334">
        <f t="shared" si="55"/>
        <v>0</v>
      </c>
      <c r="J176" s="332">
        <v>0.01</v>
      </c>
      <c r="K176" s="333">
        <v>0</v>
      </c>
      <c r="L176" s="333">
        <v>0</v>
      </c>
      <c r="M176" s="333">
        <v>0.05</v>
      </c>
      <c r="N176" s="334">
        <f t="shared" si="56"/>
        <v>0.05</v>
      </c>
      <c r="O176" s="335" t="e">
        <f t="shared" si="57"/>
        <v>#DIV/0!</v>
      </c>
    </row>
    <row r="177" spans="1:16" s="99" customFormat="1" ht="15" customHeight="1">
      <c r="A177" s="195"/>
      <c r="B177" s="406"/>
      <c r="C177" s="196"/>
      <c r="D177" s="197"/>
      <c r="E177" s="164"/>
      <c r="F177" s="260"/>
      <c r="G177" s="260"/>
      <c r="H177" s="260"/>
      <c r="I177" s="261"/>
      <c r="J177" s="164"/>
      <c r="K177" s="260"/>
      <c r="L177" s="260"/>
      <c r="M177" s="260"/>
      <c r="N177" s="261"/>
      <c r="O177" s="160"/>
    </row>
    <row r="178" spans="1:16" s="135" customFormat="1" ht="15" customHeight="1">
      <c r="A178" s="402" t="s">
        <v>317</v>
      </c>
      <c r="B178" s="175"/>
      <c r="C178" s="96"/>
      <c r="D178" s="153"/>
      <c r="E178" s="167">
        <f t="shared" ref="E178:N178" si="58">SUM(E161:E177)</f>
        <v>0.05</v>
      </c>
      <c r="F178" s="292">
        <f t="shared" si="58"/>
        <v>6.0299999999999994</v>
      </c>
      <c r="G178" s="292">
        <f t="shared" si="58"/>
        <v>2.79</v>
      </c>
      <c r="H178" s="292">
        <f t="shared" si="58"/>
        <v>93.28</v>
      </c>
      <c r="I178" s="293">
        <f t="shared" si="58"/>
        <v>96.07</v>
      </c>
      <c r="J178" s="167">
        <f t="shared" si="58"/>
        <v>0.10999999999999999</v>
      </c>
      <c r="K178" s="292">
        <f t="shared" si="58"/>
        <v>8.1800000000000015</v>
      </c>
      <c r="L178" s="292">
        <f t="shared" si="58"/>
        <v>1.1400000000000001</v>
      </c>
      <c r="M178" s="292">
        <f t="shared" si="58"/>
        <v>78.34</v>
      </c>
      <c r="N178" s="293">
        <f t="shared" si="58"/>
        <v>79.48</v>
      </c>
      <c r="O178" s="288">
        <f t="shared" ref="O178" si="59">((N178/I178)-1)*100</f>
        <v>-17.268658270011439</v>
      </c>
    </row>
    <row r="179" spans="1:16" s="99" customFormat="1" ht="15" customHeight="1">
      <c r="A179" s="161"/>
      <c r="B179" s="397"/>
      <c r="C179" s="163"/>
      <c r="D179" s="105"/>
      <c r="E179" s="164"/>
      <c r="F179" s="260"/>
      <c r="G179" s="260"/>
      <c r="H179" s="260"/>
      <c r="I179" s="261"/>
      <c r="J179" s="164"/>
      <c r="K179" s="260"/>
      <c r="L179" s="260"/>
      <c r="M179" s="260"/>
      <c r="N179" s="261"/>
      <c r="O179" s="160"/>
      <c r="P179" s="165"/>
    </row>
    <row r="180" spans="1:16" s="151" customFormat="1" ht="15" customHeight="1">
      <c r="A180" s="465" t="s">
        <v>292</v>
      </c>
      <c r="B180" s="467" t="s">
        <v>66</v>
      </c>
      <c r="C180" s="469" t="s">
        <v>293</v>
      </c>
      <c r="D180" s="471" t="s">
        <v>294</v>
      </c>
      <c r="E180" s="473" t="s">
        <v>684</v>
      </c>
      <c r="F180" s="474"/>
      <c r="G180" s="474"/>
      <c r="H180" s="474"/>
      <c r="I180" s="475"/>
      <c r="J180" s="473" t="s">
        <v>721</v>
      </c>
      <c r="K180" s="474"/>
      <c r="L180" s="474"/>
      <c r="M180" s="474"/>
      <c r="N180" s="475"/>
      <c r="O180" s="150" t="s">
        <v>65</v>
      </c>
    </row>
    <row r="181" spans="1:16" s="151" customFormat="1" ht="27">
      <c r="A181" s="466"/>
      <c r="B181" s="468"/>
      <c r="C181" s="470"/>
      <c r="D181" s="472"/>
      <c r="E181" s="9" t="s">
        <v>67</v>
      </c>
      <c r="F181" s="244" t="s">
        <v>497</v>
      </c>
      <c r="G181" s="240" t="s">
        <v>385</v>
      </c>
      <c r="H181" s="10" t="s">
        <v>383</v>
      </c>
      <c r="I181" s="241" t="s">
        <v>384</v>
      </c>
      <c r="J181" s="9" t="s">
        <v>67</v>
      </c>
      <c r="K181" s="244" t="s">
        <v>497</v>
      </c>
      <c r="L181" s="240" t="s">
        <v>385</v>
      </c>
      <c r="M181" s="10" t="s">
        <v>383</v>
      </c>
      <c r="N181" s="241" t="s">
        <v>384</v>
      </c>
      <c r="O181" s="152" t="s">
        <v>68</v>
      </c>
    </row>
    <row r="182" spans="1:16" s="99" customFormat="1" ht="15" customHeight="1">
      <c r="A182" s="161"/>
      <c r="B182" s="397"/>
      <c r="C182" s="163"/>
      <c r="D182" s="105"/>
      <c r="E182" s="164"/>
      <c r="F182" s="260"/>
      <c r="G182" s="260"/>
      <c r="H182" s="260"/>
      <c r="I182" s="261"/>
      <c r="J182" s="164"/>
      <c r="K182" s="260"/>
      <c r="L182" s="260"/>
      <c r="M182" s="260"/>
      <c r="N182" s="261"/>
      <c r="O182" s="160"/>
      <c r="P182" s="165"/>
    </row>
    <row r="183" spans="1:16" s="151" customFormat="1" ht="15" customHeight="1">
      <c r="A183" s="403" t="s">
        <v>304</v>
      </c>
      <c r="B183" s="176" t="s">
        <v>305</v>
      </c>
      <c r="C183" s="96" t="s">
        <v>69</v>
      </c>
      <c r="D183" s="153"/>
      <c r="E183" s="157" t="s">
        <v>69</v>
      </c>
      <c r="F183" s="158"/>
      <c r="G183" s="158"/>
      <c r="H183" s="158" t="s">
        <v>69</v>
      </c>
      <c r="I183" s="159"/>
      <c r="J183" s="157" t="s">
        <v>69</v>
      </c>
      <c r="K183" s="158" t="s">
        <v>69</v>
      </c>
      <c r="L183" s="158"/>
      <c r="M183" s="158"/>
      <c r="N183" s="159" t="s">
        <v>69</v>
      </c>
      <c r="O183" s="155"/>
    </row>
    <row r="184" spans="1:16" s="336" customFormat="1" ht="15" customHeight="1">
      <c r="A184" s="382" t="s">
        <v>408</v>
      </c>
      <c r="B184" s="393" t="s">
        <v>409</v>
      </c>
      <c r="C184" s="330" t="s">
        <v>12</v>
      </c>
      <c r="D184" s="366" t="s">
        <v>158</v>
      </c>
      <c r="E184" s="332">
        <v>0</v>
      </c>
      <c r="F184" s="333">
        <v>0.16</v>
      </c>
      <c r="G184" s="333">
        <v>0.48</v>
      </c>
      <c r="H184" s="333">
        <v>0.18</v>
      </c>
      <c r="I184" s="334">
        <f t="shared" ref="I184:I203" si="60">G184+H184</f>
        <v>0.65999999999999992</v>
      </c>
      <c r="J184" s="332">
        <v>0.01</v>
      </c>
      <c r="K184" s="333">
        <v>0.12</v>
      </c>
      <c r="L184" s="333">
        <v>0.24</v>
      </c>
      <c r="M184" s="333">
        <v>1.03</v>
      </c>
      <c r="N184" s="334">
        <f t="shared" ref="N184:N203" si="61">L184+M184</f>
        <v>1.27</v>
      </c>
      <c r="O184" s="335">
        <f t="shared" ref="O184:O203" si="62">((N184/I184)-1)*100</f>
        <v>92.424242424242451</v>
      </c>
    </row>
    <row r="185" spans="1:16" s="336" customFormat="1" ht="15" customHeight="1">
      <c r="A185" s="382" t="s">
        <v>39</v>
      </c>
      <c r="B185" s="393" t="s">
        <v>192</v>
      </c>
      <c r="C185" s="330" t="s">
        <v>12</v>
      </c>
      <c r="D185" s="366" t="s">
        <v>158</v>
      </c>
      <c r="E185" s="332">
        <v>0</v>
      </c>
      <c r="F185" s="333">
        <v>0</v>
      </c>
      <c r="G185" s="333">
        <v>0.1</v>
      </c>
      <c r="H185" s="333">
        <v>6.21</v>
      </c>
      <c r="I185" s="334">
        <f t="shared" si="60"/>
        <v>6.31</v>
      </c>
      <c r="J185" s="332">
        <v>0</v>
      </c>
      <c r="K185" s="333">
        <v>0</v>
      </c>
      <c r="L185" s="333">
        <v>0</v>
      </c>
      <c r="M185" s="333">
        <v>3.13</v>
      </c>
      <c r="N185" s="334">
        <f t="shared" si="61"/>
        <v>3.13</v>
      </c>
      <c r="O185" s="335">
        <f t="shared" si="62"/>
        <v>-50.396196513470684</v>
      </c>
    </row>
    <row r="186" spans="1:16" s="336" customFormat="1" ht="15" customHeight="1">
      <c r="A186" s="383" t="s">
        <v>410</v>
      </c>
      <c r="B186" s="393" t="s">
        <v>652</v>
      </c>
      <c r="C186" s="330" t="s">
        <v>12</v>
      </c>
      <c r="D186" s="366" t="s">
        <v>153</v>
      </c>
      <c r="E186" s="332">
        <v>0</v>
      </c>
      <c r="F186" s="333">
        <v>1.22</v>
      </c>
      <c r="G186" s="333">
        <v>1.76</v>
      </c>
      <c r="H186" s="333">
        <v>16.440000000000001</v>
      </c>
      <c r="I186" s="334">
        <f t="shared" si="60"/>
        <v>18.200000000000003</v>
      </c>
      <c r="J186" s="332">
        <v>0</v>
      </c>
      <c r="K186" s="333">
        <v>0</v>
      </c>
      <c r="L186" s="333">
        <v>0</v>
      </c>
      <c r="M186" s="333">
        <v>7.57</v>
      </c>
      <c r="N186" s="334">
        <f t="shared" si="61"/>
        <v>7.57</v>
      </c>
      <c r="O186" s="335">
        <f t="shared" si="62"/>
        <v>-58.406593406593409</v>
      </c>
    </row>
    <row r="187" spans="1:16" s="336" customFormat="1" ht="15" customHeight="1">
      <c r="A187" s="383" t="s">
        <v>76</v>
      </c>
      <c r="B187" s="393" t="s">
        <v>200</v>
      </c>
      <c r="C187" s="330" t="s">
        <v>12</v>
      </c>
      <c r="D187" s="366" t="s">
        <v>153</v>
      </c>
      <c r="E187" s="332">
        <v>0</v>
      </c>
      <c r="F187" s="333">
        <v>0.62</v>
      </c>
      <c r="G187" s="333">
        <v>0</v>
      </c>
      <c r="H187" s="333">
        <v>5.12</v>
      </c>
      <c r="I187" s="334">
        <f t="shared" si="60"/>
        <v>5.12</v>
      </c>
      <c r="J187" s="332">
        <v>0</v>
      </c>
      <c r="K187" s="333">
        <v>0</v>
      </c>
      <c r="L187" s="333">
        <v>0</v>
      </c>
      <c r="M187" s="333">
        <v>1.27</v>
      </c>
      <c r="N187" s="334">
        <f t="shared" si="61"/>
        <v>1.27</v>
      </c>
      <c r="O187" s="335">
        <f t="shared" si="62"/>
        <v>-75.1953125</v>
      </c>
    </row>
    <row r="188" spans="1:16" s="336" customFormat="1" ht="15" customHeight="1">
      <c r="A188" s="382" t="s">
        <v>509</v>
      </c>
      <c r="B188" s="393" t="s">
        <v>653</v>
      </c>
      <c r="C188" s="330" t="s">
        <v>12</v>
      </c>
      <c r="D188" s="366" t="s">
        <v>153</v>
      </c>
      <c r="E188" s="332">
        <v>0</v>
      </c>
      <c r="F188" s="333">
        <v>0</v>
      </c>
      <c r="G188" s="333">
        <v>0</v>
      </c>
      <c r="H188" s="333">
        <v>3.44</v>
      </c>
      <c r="I188" s="334">
        <f t="shared" si="60"/>
        <v>3.44</v>
      </c>
      <c r="J188" s="332">
        <v>0</v>
      </c>
      <c r="K188" s="333">
        <v>0</v>
      </c>
      <c r="L188" s="333">
        <v>0</v>
      </c>
      <c r="M188" s="333">
        <v>3.9</v>
      </c>
      <c r="N188" s="334">
        <f t="shared" si="61"/>
        <v>3.9</v>
      </c>
      <c r="O188" s="335">
        <f t="shared" si="62"/>
        <v>13.372093023255815</v>
      </c>
    </row>
    <row r="189" spans="1:16" s="336" customFormat="1" ht="15" customHeight="1">
      <c r="A189" s="382" t="s">
        <v>609</v>
      </c>
      <c r="B189" s="393" t="s">
        <v>645</v>
      </c>
      <c r="C189" s="330" t="s">
        <v>12</v>
      </c>
      <c r="D189" s="366" t="s">
        <v>153</v>
      </c>
      <c r="E189" s="332">
        <v>0.01</v>
      </c>
      <c r="F189" s="333">
        <v>0.33</v>
      </c>
      <c r="G189" s="333">
        <v>0</v>
      </c>
      <c r="H189" s="333">
        <v>0.2</v>
      </c>
      <c r="I189" s="334">
        <f t="shared" si="60"/>
        <v>0.2</v>
      </c>
      <c r="J189" s="332">
        <v>0</v>
      </c>
      <c r="K189" s="333">
        <v>0.62</v>
      </c>
      <c r="L189" s="333">
        <v>0</v>
      </c>
      <c r="M189" s="333">
        <v>1.1599999999999999</v>
      </c>
      <c r="N189" s="334">
        <f t="shared" si="61"/>
        <v>1.1599999999999999</v>
      </c>
      <c r="O189" s="335">
        <f t="shared" si="62"/>
        <v>479.99999999999989</v>
      </c>
    </row>
    <row r="190" spans="1:16" s="336" customFormat="1" ht="15" customHeight="1">
      <c r="A190" s="382" t="s">
        <v>722</v>
      </c>
      <c r="B190" s="393" t="s">
        <v>723</v>
      </c>
      <c r="C190" s="330" t="s">
        <v>12</v>
      </c>
      <c r="D190" s="366" t="s">
        <v>153</v>
      </c>
      <c r="E190" s="332">
        <v>0</v>
      </c>
      <c r="F190" s="333">
        <v>0</v>
      </c>
      <c r="G190" s="333">
        <v>0</v>
      </c>
      <c r="H190" s="333">
        <v>0.04</v>
      </c>
      <c r="I190" s="334">
        <f t="shared" si="60"/>
        <v>0.04</v>
      </c>
      <c r="J190" s="332">
        <v>0.01</v>
      </c>
      <c r="K190" s="333">
        <v>0.21</v>
      </c>
      <c r="L190" s="333">
        <v>0</v>
      </c>
      <c r="M190" s="333">
        <v>0.09</v>
      </c>
      <c r="N190" s="334">
        <f t="shared" si="61"/>
        <v>0.09</v>
      </c>
      <c r="O190" s="335">
        <f t="shared" si="62"/>
        <v>125</v>
      </c>
    </row>
    <row r="191" spans="1:16" s="336" customFormat="1" ht="15" customHeight="1">
      <c r="A191" s="382" t="s">
        <v>199</v>
      </c>
      <c r="B191" s="393" t="s">
        <v>198</v>
      </c>
      <c r="C191" s="330" t="s">
        <v>12</v>
      </c>
      <c r="D191" s="366" t="s">
        <v>153</v>
      </c>
      <c r="E191" s="332">
        <v>0.03</v>
      </c>
      <c r="F191" s="333">
        <v>1.95</v>
      </c>
      <c r="G191" s="333">
        <v>4.3600000000000003</v>
      </c>
      <c r="H191" s="333">
        <v>16.350000000000001</v>
      </c>
      <c r="I191" s="334">
        <f>G191+H191</f>
        <v>20.71</v>
      </c>
      <c r="J191" s="332">
        <v>0.02</v>
      </c>
      <c r="K191" s="333">
        <v>1.87</v>
      </c>
      <c r="L191" s="333">
        <v>0</v>
      </c>
      <c r="M191" s="333">
        <v>16.5</v>
      </c>
      <c r="N191" s="334">
        <f>L191+M191</f>
        <v>16.5</v>
      </c>
      <c r="O191" s="335">
        <f>((N191/I191)-1)*100</f>
        <v>-20.32834379526799</v>
      </c>
    </row>
    <row r="192" spans="1:16" s="336" customFormat="1" ht="15" customHeight="1">
      <c r="A192" s="384" t="s">
        <v>436</v>
      </c>
      <c r="B192" s="394" t="s">
        <v>654</v>
      </c>
      <c r="C192" s="330" t="s">
        <v>12</v>
      </c>
      <c r="D192" s="366" t="s">
        <v>153</v>
      </c>
      <c r="E192" s="332">
        <v>0</v>
      </c>
      <c r="F192" s="333">
        <v>1.18</v>
      </c>
      <c r="G192" s="333">
        <v>0</v>
      </c>
      <c r="H192" s="333">
        <v>2.37</v>
      </c>
      <c r="I192" s="334">
        <f t="shared" si="60"/>
        <v>2.37</v>
      </c>
      <c r="J192" s="332">
        <v>0.01</v>
      </c>
      <c r="K192" s="333">
        <v>1.98</v>
      </c>
      <c r="L192" s="333">
        <v>7.0000000000000007E-2</v>
      </c>
      <c r="M192" s="333">
        <v>5.59</v>
      </c>
      <c r="N192" s="334">
        <f t="shared" si="61"/>
        <v>5.66</v>
      </c>
      <c r="O192" s="335">
        <f t="shared" si="62"/>
        <v>138.81856540084391</v>
      </c>
    </row>
    <row r="193" spans="1:16" s="336" customFormat="1" ht="15" customHeight="1">
      <c r="A193" s="382" t="s">
        <v>611</v>
      </c>
      <c r="B193" s="393" t="s">
        <v>724</v>
      </c>
      <c r="C193" s="330" t="s">
        <v>12</v>
      </c>
      <c r="D193" s="366" t="s">
        <v>153</v>
      </c>
      <c r="E193" s="332">
        <v>0</v>
      </c>
      <c r="F193" s="333">
        <v>0.25</v>
      </c>
      <c r="G193" s="333">
        <v>0</v>
      </c>
      <c r="H193" s="333">
        <v>3.47</v>
      </c>
      <c r="I193" s="334">
        <f t="shared" si="60"/>
        <v>3.47</v>
      </c>
      <c r="J193" s="332">
        <v>0</v>
      </c>
      <c r="K193" s="333">
        <v>0.19</v>
      </c>
      <c r="L193" s="333">
        <v>0</v>
      </c>
      <c r="M193" s="333">
        <v>3.71</v>
      </c>
      <c r="N193" s="334">
        <f t="shared" si="61"/>
        <v>3.71</v>
      </c>
      <c r="O193" s="335">
        <f t="shared" si="62"/>
        <v>6.9164265129682878</v>
      </c>
    </row>
    <row r="194" spans="1:16" s="336" customFormat="1" ht="15" customHeight="1">
      <c r="A194" s="382" t="s">
        <v>197</v>
      </c>
      <c r="B194" s="393" t="s">
        <v>196</v>
      </c>
      <c r="C194" s="330" t="s">
        <v>12</v>
      </c>
      <c r="D194" s="366" t="s">
        <v>153</v>
      </c>
      <c r="E194" s="332">
        <v>0</v>
      </c>
      <c r="F194" s="333">
        <v>3.73</v>
      </c>
      <c r="G194" s="333">
        <v>0.71</v>
      </c>
      <c r="H194" s="333">
        <v>24.4</v>
      </c>
      <c r="I194" s="334">
        <f t="shared" si="60"/>
        <v>25.11</v>
      </c>
      <c r="J194" s="332">
        <v>0</v>
      </c>
      <c r="K194" s="333">
        <v>2.42</v>
      </c>
      <c r="L194" s="333">
        <v>0.98</v>
      </c>
      <c r="M194" s="333">
        <v>21.1</v>
      </c>
      <c r="N194" s="334">
        <f t="shared" si="61"/>
        <v>22.080000000000002</v>
      </c>
      <c r="O194" s="335">
        <f t="shared" si="62"/>
        <v>-12.066905615292701</v>
      </c>
    </row>
    <row r="195" spans="1:16" s="336" customFormat="1" ht="15" customHeight="1">
      <c r="A195" s="382" t="s">
        <v>687</v>
      </c>
      <c r="B195" s="396" t="s">
        <v>699</v>
      </c>
      <c r="C195" s="330" t="s">
        <v>12</v>
      </c>
      <c r="D195" s="366" t="s">
        <v>153</v>
      </c>
      <c r="E195" s="332">
        <v>0</v>
      </c>
      <c r="F195" s="333">
        <v>0.19</v>
      </c>
      <c r="G195" s="333">
        <v>0</v>
      </c>
      <c r="H195" s="333">
        <v>0.15</v>
      </c>
      <c r="I195" s="334">
        <f t="shared" si="60"/>
        <v>0.15</v>
      </c>
      <c r="J195" s="332">
        <v>0</v>
      </c>
      <c r="K195" s="333">
        <v>0.23</v>
      </c>
      <c r="L195" s="333">
        <v>0</v>
      </c>
      <c r="M195" s="333">
        <v>0.81</v>
      </c>
      <c r="N195" s="334">
        <f t="shared" si="61"/>
        <v>0.81</v>
      </c>
      <c r="O195" s="335">
        <f t="shared" si="62"/>
        <v>440.00000000000006</v>
      </c>
    </row>
    <row r="196" spans="1:16" s="336" customFormat="1" ht="15" customHeight="1">
      <c r="A196" s="382" t="s">
        <v>438</v>
      </c>
      <c r="B196" s="393" t="s">
        <v>655</v>
      </c>
      <c r="C196" s="330" t="s">
        <v>12</v>
      </c>
      <c r="D196" s="366" t="s">
        <v>153</v>
      </c>
      <c r="E196" s="332">
        <v>0</v>
      </c>
      <c r="F196" s="333">
        <v>0.03</v>
      </c>
      <c r="G196" s="333">
        <v>0</v>
      </c>
      <c r="H196" s="333">
        <v>1.34</v>
      </c>
      <c r="I196" s="334">
        <f t="shared" si="60"/>
        <v>1.34</v>
      </c>
      <c r="J196" s="332">
        <v>0</v>
      </c>
      <c r="K196" s="333">
        <v>0.13</v>
      </c>
      <c r="L196" s="333">
        <v>0</v>
      </c>
      <c r="M196" s="333">
        <v>0.26</v>
      </c>
      <c r="N196" s="334">
        <f t="shared" si="61"/>
        <v>0.26</v>
      </c>
      <c r="O196" s="335">
        <f t="shared" si="62"/>
        <v>-80.597014925373131</v>
      </c>
    </row>
    <row r="197" spans="1:16" s="336" customFormat="1" ht="15" customHeight="1">
      <c r="A197" s="382" t="s">
        <v>88</v>
      </c>
      <c r="B197" s="393" t="s">
        <v>195</v>
      </c>
      <c r="C197" s="330" t="s">
        <v>12</v>
      </c>
      <c r="D197" s="366" t="s">
        <v>153</v>
      </c>
      <c r="E197" s="332">
        <v>0</v>
      </c>
      <c r="F197" s="333">
        <v>4.59</v>
      </c>
      <c r="G197" s="333">
        <v>5.75</v>
      </c>
      <c r="H197" s="333">
        <v>32.26</v>
      </c>
      <c r="I197" s="334">
        <f t="shared" si="60"/>
        <v>38.01</v>
      </c>
      <c r="J197" s="332">
        <v>0.02</v>
      </c>
      <c r="K197" s="333">
        <v>3.28</v>
      </c>
      <c r="L197" s="333">
        <v>4.5999999999999996</v>
      </c>
      <c r="M197" s="333">
        <v>30.89</v>
      </c>
      <c r="N197" s="334">
        <f t="shared" si="61"/>
        <v>35.49</v>
      </c>
      <c r="O197" s="335">
        <f t="shared" si="62"/>
        <v>-6.6298342541436401</v>
      </c>
    </row>
    <row r="198" spans="1:16" s="336" customFormat="1" ht="15" customHeight="1">
      <c r="A198" s="384" t="s">
        <v>34</v>
      </c>
      <c r="B198" s="394" t="s">
        <v>194</v>
      </c>
      <c r="C198" s="330" t="s">
        <v>12</v>
      </c>
      <c r="D198" s="366" t="s">
        <v>153</v>
      </c>
      <c r="E198" s="332">
        <v>0.01</v>
      </c>
      <c r="F198" s="333">
        <v>0.48</v>
      </c>
      <c r="G198" s="333">
        <v>0.3</v>
      </c>
      <c r="H198" s="333">
        <v>7.03</v>
      </c>
      <c r="I198" s="334">
        <f t="shared" si="60"/>
        <v>7.33</v>
      </c>
      <c r="J198" s="332">
        <v>0</v>
      </c>
      <c r="K198" s="333">
        <v>0</v>
      </c>
      <c r="L198" s="333">
        <v>0</v>
      </c>
      <c r="M198" s="333">
        <v>4.18</v>
      </c>
      <c r="N198" s="334">
        <f t="shared" si="61"/>
        <v>4.18</v>
      </c>
      <c r="O198" s="335">
        <f t="shared" si="62"/>
        <v>-42.97407912687585</v>
      </c>
    </row>
    <row r="199" spans="1:16" s="336" customFormat="1" ht="15" customHeight="1">
      <c r="A199" s="382" t="s">
        <v>441</v>
      </c>
      <c r="B199" s="393" t="s">
        <v>656</v>
      </c>
      <c r="C199" s="330" t="s">
        <v>12</v>
      </c>
      <c r="D199" s="366" t="s">
        <v>153</v>
      </c>
      <c r="E199" s="332">
        <v>0.01</v>
      </c>
      <c r="F199" s="333">
        <v>0.39</v>
      </c>
      <c r="G199" s="333">
        <v>0</v>
      </c>
      <c r="H199" s="333">
        <v>1.57</v>
      </c>
      <c r="I199" s="334">
        <f t="shared" si="60"/>
        <v>1.57</v>
      </c>
      <c r="J199" s="332">
        <v>0.01</v>
      </c>
      <c r="K199" s="333">
        <v>0.84</v>
      </c>
      <c r="L199" s="333">
        <v>0</v>
      </c>
      <c r="M199" s="333">
        <v>1.84</v>
      </c>
      <c r="N199" s="334">
        <f t="shared" si="61"/>
        <v>1.84</v>
      </c>
      <c r="O199" s="335">
        <f t="shared" si="62"/>
        <v>17.197452229299358</v>
      </c>
    </row>
    <row r="200" spans="1:16" s="336" customFormat="1" ht="15" customHeight="1">
      <c r="A200" s="395" t="s">
        <v>89</v>
      </c>
      <c r="B200" s="396" t="s">
        <v>193</v>
      </c>
      <c r="C200" s="337" t="s">
        <v>12</v>
      </c>
      <c r="D200" s="366" t="s">
        <v>153</v>
      </c>
      <c r="E200" s="332">
        <v>0.01</v>
      </c>
      <c r="F200" s="333">
        <v>1.74</v>
      </c>
      <c r="G200" s="333">
        <v>0.48</v>
      </c>
      <c r="H200" s="333">
        <v>7.14</v>
      </c>
      <c r="I200" s="334">
        <f t="shared" si="60"/>
        <v>7.6199999999999992</v>
      </c>
      <c r="J200" s="332">
        <v>0</v>
      </c>
      <c r="K200" s="333">
        <v>0.67</v>
      </c>
      <c r="L200" s="333">
        <v>0</v>
      </c>
      <c r="M200" s="333">
        <v>8.67</v>
      </c>
      <c r="N200" s="334">
        <f t="shared" si="61"/>
        <v>8.67</v>
      </c>
      <c r="O200" s="335">
        <f t="shared" si="62"/>
        <v>13.779527559055138</v>
      </c>
    </row>
    <row r="201" spans="1:16" s="336" customFormat="1" ht="15" customHeight="1">
      <c r="A201" s="382" t="s">
        <v>481</v>
      </c>
      <c r="B201" s="396" t="s">
        <v>493</v>
      </c>
      <c r="C201" s="330" t="s">
        <v>12</v>
      </c>
      <c r="D201" s="366" t="s">
        <v>153</v>
      </c>
      <c r="E201" s="332">
        <v>0</v>
      </c>
      <c r="F201" s="333">
        <v>0.33</v>
      </c>
      <c r="G201" s="333">
        <v>0</v>
      </c>
      <c r="H201" s="333">
        <v>4.68</v>
      </c>
      <c r="I201" s="334">
        <f t="shared" si="60"/>
        <v>4.68</v>
      </c>
      <c r="J201" s="332">
        <v>0</v>
      </c>
      <c r="K201" s="333">
        <v>0.17</v>
      </c>
      <c r="L201" s="333">
        <v>0</v>
      </c>
      <c r="M201" s="333">
        <v>4.79</v>
      </c>
      <c r="N201" s="334">
        <f t="shared" si="61"/>
        <v>4.79</v>
      </c>
      <c r="O201" s="335">
        <f t="shared" si="62"/>
        <v>2.3504273504273643</v>
      </c>
    </row>
    <row r="202" spans="1:16" s="336" customFormat="1" ht="15" customHeight="1">
      <c r="A202" s="382" t="s">
        <v>615</v>
      </c>
      <c r="B202" s="393" t="s">
        <v>657</v>
      </c>
      <c r="C202" s="330" t="s">
        <v>12</v>
      </c>
      <c r="D202" s="366" t="s">
        <v>153</v>
      </c>
      <c r="E202" s="332">
        <v>0</v>
      </c>
      <c r="F202" s="333">
        <v>1.9</v>
      </c>
      <c r="G202" s="333">
        <v>0</v>
      </c>
      <c r="H202" s="333">
        <v>5.69</v>
      </c>
      <c r="I202" s="334">
        <f t="shared" si="60"/>
        <v>5.69</v>
      </c>
      <c r="J202" s="332">
        <v>0</v>
      </c>
      <c r="K202" s="333">
        <v>1.9</v>
      </c>
      <c r="L202" s="333">
        <v>0</v>
      </c>
      <c r="M202" s="333">
        <v>15.31</v>
      </c>
      <c r="N202" s="334">
        <f t="shared" si="61"/>
        <v>15.31</v>
      </c>
      <c r="O202" s="335">
        <f t="shared" si="62"/>
        <v>169.06854130052724</v>
      </c>
    </row>
    <row r="203" spans="1:16" s="336" customFormat="1" ht="15" customHeight="1">
      <c r="A203" s="382" t="s">
        <v>689</v>
      </c>
      <c r="B203" s="393" t="s">
        <v>700</v>
      </c>
      <c r="C203" s="330" t="s">
        <v>12</v>
      </c>
      <c r="D203" s="367" t="s">
        <v>153</v>
      </c>
      <c r="E203" s="332">
        <v>0</v>
      </c>
      <c r="F203" s="333">
        <v>0.1</v>
      </c>
      <c r="G203" s="333">
        <v>0</v>
      </c>
      <c r="H203" s="333">
        <v>0.1</v>
      </c>
      <c r="I203" s="334">
        <f t="shared" si="60"/>
        <v>0.1</v>
      </c>
      <c r="J203" s="332">
        <v>0.01</v>
      </c>
      <c r="K203" s="333">
        <v>0.17</v>
      </c>
      <c r="L203" s="333">
        <v>0</v>
      </c>
      <c r="M203" s="333">
        <v>0.39</v>
      </c>
      <c r="N203" s="334">
        <f t="shared" si="61"/>
        <v>0.39</v>
      </c>
      <c r="O203" s="335">
        <f t="shared" si="62"/>
        <v>290</v>
      </c>
    </row>
    <row r="204" spans="1:16" s="99" customFormat="1" ht="15" customHeight="1">
      <c r="A204" s="390"/>
      <c r="B204" s="400"/>
      <c r="C204" s="265"/>
      <c r="D204" s="105"/>
      <c r="E204" s="164"/>
      <c r="F204" s="260"/>
      <c r="G204" s="260"/>
      <c r="H204" s="260"/>
      <c r="I204" s="261"/>
      <c r="J204" s="164"/>
      <c r="K204" s="260"/>
      <c r="L204" s="260"/>
      <c r="M204" s="260"/>
      <c r="N204" s="261"/>
      <c r="O204" s="160"/>
      <c r="P204" s="165"/>
    </row>
    <row r="205" spans="1:16" s="135" customFormat="1" ht="15" customHeight="1">
      <c r="A205" s="478" t="s">
        <v>318</v>
      </c>
      <c r="B205" s="479"/>
      <c r="C205" s="96"/>
      <c r="D205" s="153"/>
      <c r="E205" s="167">
        <f t="shared" ref="E205:N205" si="63">SUM(E183:E204)</f>
        <v>7.0000000000000007E-2</v>
      </c>
      <c r="F205" s="292">
        <f t="shared" si="63"/>
        <v>19.189999999999998</v>
      </c>
      <c r="G205" s="292">
        <f t="shared" si="63"/>
        <v>13.940000000000001</v>
      </c>
      <c r="H205" s="292">
        <f t="shared" si="63"/>
        <v>138.17999999999998</v>
      </c>
      <c r="I205" s="293">
        <f t="shared" si="63"/>
        <v>152.12</v>
      </c>
      <c r="J205" s="167">
        <f t="shared" si="63"/>
        <v>0.09</v>
      </c>
      <c r="K205" s="292">
        <f t="shared" si="63"/>
        <v>14.8</v>
      </c>
      <c r="L205" s="292">
        <f t="shared" si="63"/>
        <v>5.89</v>
      </c>
      <c r="M205" s="292">
        <f t="shared" si="63"/>
        <v>132.19</v>
      </c>
      <c r="N205" s="293">
        <f t="shared" si="63"/>
        <v>138.08000000000001</v>
      </c>
      <c r="O205" s="288">
        <f t="shared" ref="O205" si="64">((N205/I205)-1)*100</f>
        <v>-9.2295556139889499</v>
      </c>
    </row>
    <row r="206" spans="1:16" s="99" customFormat="1" ht="15" customHeight="1">
      <c r="A206" s="161"/>
      <c r="B206" s="397"/>
      <c r="C206" s="163"/>
      <c r="D206" s="105"/>
      <c r="E206" s="164"/>
      <c r="F206" s="260"/>
      <c r="G206" s="260"/>
      <c r="H206" s="260"/>
      <c r="I206" s="261"/>
      <c r="J206" s="164"/>
      <c r="K206" s="260"/>
      <c r="L206" s="260"/>
      <c r="M206" s="260"/>
      <c r="N206" s="261"/>
      <c r="O206" s="160"/>
      <c r="P206" s="165"/>
    </row>
    <row r="207" spans="1:16" s="151" customFormat="1" ht="15" customHeight="1">
      <c r="A207" s="465" t="s">
        <v>292</v>
      </c>
      <c r="B207" s="467" t="s">
        <v>66</v>
      </c>
      <c r="C207" s="469" t="s">
        <v>293</v>
      </c>
      <c r="D207" s="471" t="s">
        <v>294</v>
      </c>
      <c r="E207" s="473" t="s">
        <v>684</v>
      </c>
      <c r="F207" s="474"/>
      <c r="G207" s="474"/>
      <c r="H207" s="474"/>
      <c r="I207" s="475"/>
      <c r="J207" s="473" t="s">
        <v>721</v>
      </c>
      <c r="K207" s="474"/>
      <c r="L207" s="474"/>
      <c r="M207" s="474"/>
      <c r="N207" s="475"/>
      <c r="O207" s="150" t="s">
        <v>65</v>
      </c>
    </row>
    <row r="208" spans="1:16" s="151" customFormat="1" ht="27">
      <c r="A208" s="466"/>
      <c r="B208" s="468"/>
      <c r="C208" s="470"/>
      <c r="D208" s="472"/>
      <c r="E208" s="9" t="s">
        <v>67</v>
      </c>
      <c r="F208" s="244" t="s">
        <v>497</v>
      </c>
      <c r="G208" s="240" t="s">
        <v>385</v>
      </c>
      <c r="H208" s="10" t="s">
        <v>383</v>
      </c>
      <c r="I208" s="241" t="s">
        <v>384</v>
      </c>
      <c r="J208" s="9" t="s">
        <v>67</v>
      </c>
      <c r="K208" s="244" t="s">
        <v>497</v>
      </c>
      <c r="L208" s="240" t="s">
        <v>385</v>
      </c>
      <c r="M208" s="10" t="s">
        <v>383</v>
      </c>
      <c r="N208" s="241" t="s">
        <v>384</v>
      </c>
      <c r="O208" s="152" t="s">
        <v>68</v>
      </c>
    </row>
    <row r="209" spans="1:17" s="99" customFormat="1" ht="15" customHeight="1">
      <c r="A209" s="161"/>
      <c r="B209" s="397"/>
      <c r="C209" s="163"/>
      <c r="D209" s="105"/>
      <c r="E209" s="164"/>
      <c r="F209" s="260"/>
      <c r="G209" s="260"/>
      <c r="H209" s="260"/>
      <c r="I209" s="261"/>
      <c r="J209" s="164"/>
      <c r="K209" s="260"/>
      <c r="L209" s="260"/>
      <c r="M209" s="260"/>
      <c r="N209" s="261"/>
      <c r="O209" s="160"/>
      <c r="P209" s="165"/>
    </row>
    <row r="210" spans="1:17" s="151" customFormat="1" ht="15" customHeight="1">
      <c r="A210" s="178" t="s">
        <v>307</v>
      </c>
      <c r="B210" s="407" t="s">
        <v>308</v>
      </c>
      <c r="C210" s="96" t="s">
        <v>69</v>
      </c>
      <c r="D210" s="153"/>
      <c r="E210" s="157" t="s">
        <v>69</v>
      </c>
      <c r="F210" s="158"/>
      <c r="G210" s="158"/>
      <c r="H210" s="158" t="s">
        <v>69</v>
      </c>
      <c r="I210" s="159"/>
      <c r="J210" s="157" t="s">
        <v>69</v>
      </c>
      <c r="K210" s="158" t="s">
        <v>69</v>
      </c>
      <c r="L210" s="158"/>
      <c r="M210" s="158"/>
      <c r="N210" s="159" t="s">
        <v>69</v>
      </c>
      <c r="O210" s="155"/>
    </row>
    <row r="211" spans="1:17" s="336" customFormat="1" ht="15" customHeight="1">
      <c r="A211" s="382" t="s">
        <v>613</v>
      </c>
      <c r="B211" s="393" t="s">
        <v>658</v>
      </c>
      <c r="C211" s="330" t="s">
        <v>12</v>
      </c>
      <c r="D211" s="366" t="s">
        <v>159</v>
      </c>
      <c r="E211" s="332">
        <v>0</v>
      </c>
      <c r="F211" s="333">
        <v>0.1</v>
      </c>
      <c r="G211" s="333">
        <v>0</v>
      </c>
      <c r="H211" s="333">
        <v>0.2</v>
      </c>
      <c r="I211" s="334">
        <f>G211+H211</f>
        <v>0.2</v>
      </c>
      <c r="J211" s="332">
        <v>0</v>
      </c>
      <c r="K211" s="333">
        <v>0.14000000000000001</v>
      </c>
      <c r="L211" s="333">
        <v>0</v>
      </c>
      <c r="M211" s="333">
        <v>0.61</v>
      </c>
      <c r="N211" s="334">
        <f>L211+M211</f>
        <v>0.61</v>
      </c>
      <c r="O211" s="335">
        <f>((N211/I211)-1)*100</f>
        <v>204.99999999999997</v>
      </c>
    </row>
    <row r="212" spans="1:17" s="336" customFormat="1" ht="15" customHeight="1">
      <c r="A212" s="383" t="s">
        <v>358</v>
      </c>
      <c r="B212" s="393" t="s">
        <v>360</v>
      </c>
      <c r="C212" s="330" t="s">
        <v>12</v>
      </c>
      <c r="D212" s="366" t="s">
        <v>159</v>
      </c>
      <c r="E212" s="332">
        <v>0</v>
      </c>
      <c r="F212" s="333">
        <v>0</v>
      </c>
      <c r="G212" s="333">
        <v>0.26</v>
      </c>
      <c r="H212" s="333">
        <v>3.67</v>
      </c>
      <c r="I212" s="334">
        <f>G212+H212</f>
        <v>3.9299999999999997</v>
      </c>
      <c r="J212" s="332">
        <v>0</v>
      </c>
      <c r="K212" s="333">
        <v>0</v>
      </c>
      <c r="L212" s="333">
        <v>0</v>
      </c>
      <c r="M212" s="333">
        <v>3.11</v>
      </c>
      <c r="N212" s="334">
        <f>L212+M212</f>
        <v>3.11</v>
      </c>
      <c r="O212" s="335">
        <f>((N212/I212)-1)*100</f>
        <v>-20.865139949109412</v>
      </c>
    </row>
    <row r="213" spans="1:17" s="336" customFormat="1" ht="15" customHeight="1">
      <c r="A213" s="383" t="s">
        <v>510</v>
      </c>
      <c r="B213" s="393" t="s">
        <v>659</v>
      </c>
      <c r="C213" s="330" t="s">
        <v>12</v>
      </c>
      <c r="D213" s="366" t="s">
        <v>159</v>
      </c>
      <c r="E213" s="332">
        <v>0.01</v>
      </c>
      <c r="F213" s="333">
        <v>0.06</v>
      </c>
      <c r="G213" s="333">
        <v>0</v>
      </c>
      <c r="H213" s="333">
        <v>0.38</v>
      </c>
      <c r="I213" s="334">
        <f t="shared" ref="I213" si="65">G213+H213</f>
        <v>0.38</v>
      </c>
      <c r="J213" s="332">
        <v>0</v>
      </c>
      <c r="K213" s="333">
        <v>0.18</v>
      </c>
      <c r="L213" s="333">
        <v>0</v>
      </c>
      <c r="M213" s="333">
        <v>0.39</v>
      </c>
      <c r="N213" s="334">
        <f t="shared" ref="N213" si="66">L213+M213</f>
        <v>0.39</v>
      </c>
      <c r="O213" s="335">
        <f t="shared" ref="O213" si="67">((N213/I213)-1)*100</f>
        <v>2.6315789473684292</v>
      </c>
    </row>
    <row r="214" spans="1:17" s="99" customFormat="1" ht="15" customHeight="1">
      <c r="A214" s="164"/>
      <c r="B214" s="261"/>
      <c r="C214" s="171"/>
      <c r="D214" s="105"/>
      <c r="E214" s="164"/>
      <c r="F214" s="260"/>
      <c r="G214" s="260"/>
      <c r="H214" s="260"/>
      <c r="I214" s="261"/>
      <c r="J214" s="164"/>
      <c r="K214" s="260"/>
      <c r="L214" s="260"/>
      <c r="M214" s="260"/>
      <c r="N214" s="261"/>
      <c r="O214" s="155"/>
    </row>
    <row r="215" spans="1:17" s="135" customFormat="1" ht="15" customHeight="1">
      <c r="A215" s="476" t="s">
        <v>319</v>
      </c>
      <c r="B215" s="477"/>
      <c r="C215" s="96"/>
      <c r="D215" s="153"/>
      <c r="E215" s="167">
        <f t="shared" ref="E215:N215" si="68">SUM(E210:E214)</f>
        <v>0.01</v>
      </c>
      <c r="F215" s="292">
        <f t="shared" si="68"/>
        <v>0.16</v>
      </c>
      <c r="G215" s="292">
        <f t="shared" si="68"/>
        <v>0.26</v>
      </c>
      <c r="H215" s="292">
        <f t="shared" si="68"/>
        <v>4.25</v>
      </c>
      <c r="I215" s="293">
        <f t="shared" si="68"/>
        <v>4.51</v>
      </c>
      <c r="J215" s="167">
        <f t="shared" si="68"/>
        <v>0</v>
      </c>
      <c r="K215" s="292">
        <f t="shared" si="68"/>
        <v>0.32</v>
      </c>
      <c r="L215" s="292">
        <f t="shared" si="68"/>
        <v>0</v>
      </c>
      <c r="M215" s="292">
        <f t="shared" si="68"/>
        <v>4.1099999999999994</v>
      </c>
      <c r="N215" s="293">
        <f t="shared" si="68"/>
        <v>4.1099999999999994</v>
      </c>
      <c r="O215" s="288">
        <f t="shared" ref="O215" si="69">((N215/I215)-1)*100</f>
        <v>-8.8691796008869233</v>
      </c>
    </row>
    <row r="216" spans="1:17" s="99" customFormat="1" ht="15" hidden="1" customHeight="1">
      <c r="A216" s="161"/>
      <c r="B216" s="162"/>
      <c r="C216" s="163"/>
      <c r="D216" s="105"/>
      <c r="E216" s="164"/>
      <c r="F216" s="260"/>
      <c r="G216" s="260"/>
      <c r="H216" s="260"/>
      <c r="I216" s="261"/>
      <c r="J216" s="164"/>
      <c r="K216" s="260"/>
      <c r="L216" s="260"/>
      <c r="M216" s="260"/>
      <c r="N216" s="261"/>
      <c r="O216" s="160"/>
      <c r="P216" s="165"/>
    </row>
    <row r="217" spans="1:17" s="151" customFormat="1" ht="15" hidden="1" customHeight="1">
      <c r="A217" s="465" t="s">
        <v>292</v>
      </c>
      <c r="B217" s="467" t="s">
        <v>66</v>
      </c>
      <c r="C217" s="469" t="s">
        <v>293</v>
      </c>
      <c r="D217" s="471" t="s">
        <v>294</v>
      </c>
      <c r="E217" s="473" t="s">
        <v>474</v>
      </c>
      <c r="F217" s="474"/>
      <c r="G217" s="474"/>
      <c r="H217" s="474"/>
      <c r="I217" s="475"/>
      <c r="J217" s="473" t="s">
        <v>475</v>
      </c>
      <c r="K217" s="474"/>
      <c r="L217" s="474"/>
      <c r="M217" s="474"/>
      <c r="N217" s="475"/>
      <c r="O217" s="150" t="s">
        <v>65</v>
      </c>
    </row>
    <row r="218" spans="1:17" s="151" customFormat="1" ht="27" hidden="1">
      <c r="A218" s="466"/>
      <c r="B218" s="468"/>
      <c r="C218" s="470"/>
      <c r="D218" s="472"/>
      <c r="E218" s="9" t="s">
        <v>67</v>
      </c>
      <c r="F218" s="244" t="s">
        <v>497</v>
      </c>
      <c r="G218" s="240" t="s">
        <v>385</v>
      </c>
      <c r="H218" s="10" t="s">
        <v>383</v>
      </c>
      <c r="I218" s="241" t="s">
        <v>384</v>
      </c>
      <c r="J218" s="9" t="s">
        <v>67</v>
      </c>
      <c r="K218" s="244" t="s">
        <v>497</v>
      </c>
      <c r="L218" s="240" t="s">
        <v>385</v>
      </c>
      <c r="M218" s="10" t="s">
        <v>383</v>
      </c>
      <c r="N218" s="241" t="s">
        <v>384</v>
      </c>
      <c r="O218" s="152" t="s">
        <v>68</v>
      </c>
    </row>
    <row r="219" spans="1:17" s="99" customFormat="1" ht="15" hidden="1" customHeight="1">
      <c r="A219" s="161"/>
      <c r="B219" s="162"/>
      <c r="C219" s="163"/>
      <c r="D219" s="105"/>
      <c r="E219" s="164"/>
      <c r="F219" s="260"/>
      <c r="G219" s="260"/>
      <c r="H219" s="260"/>
      <c r="I219" s="261"/>
      <c r="J219" s="164"/>
      <c r="K219" s="260"/>
      <c r="L219" s="260"/>
      <c r="M219" s="260"/>
      <c r="N219" s="261"/>
      <c r="O219" s="160"/>
      <c r="P219" s="165"/>
    </row>
    <row r="220" spans="1:17" s="151" customFormat="1" ht="15" hidden="1" customHeight="1">
      <c r="A220" s="121" t="s">
        <v>288</v>
      </c>
      <c r="B220" s="122"/>
      <c r="C220" s="96" t="s">
        <v>69</v>
      </c>
      <c r="D220" s="153"/>
      <c r="E220" s="157" t="s">
        <v>69</v>
      </c>
      <c r="F220" s="158"/>
      <c r="G220" s="158"/>
      <c r="H220" s="158" t="s">
        <v>69</v>
      </c>
      <c r="I220" s="159"/>
      <c r="J220" s="157" t="s">
        <v>69</v>
      </c>
      <c r="K220" s="158" t="s">
        <v>69</v>
      </c>
      <c r="L220" s="158"/>
      <c r="M220" s="158"/>
      <c r="N220" s="159" t="s">
        <v>69</v>
      </c>
      <c r="O220" s="155"/>
    </row>
    <row r="221" spans="1:17" s="100" customFormat="1" ht="15" hidden="1" customHeight="1">
      <c r="A221" s="376"/>
      <c r="B221" s="259"/>
      <c r="C221" s="265"/>
      <c r="D221" s="271"/>
      <c r="E221" s="332"/>
      <c r="F221" s="333"/>
      <c r="G221" s="333"/>
      <c r="H221" s="333"/>
      <c r="I221" s="334">
        <f t="shared" ref="I221:I227" si="70">G221+H221</f>
        <v>0</v>
      </c>
      <c r="J221" s="332"/>
      <c r="K221" s="333"/>
      <c r="L221" s="333"/>
      <c r="M221" s="333"/>
      <c r="N221" s="334">
        <f t="shared" ref="N221:N227" si="71">L221+M221</f>
        <v>0</v>
      </c>
      <c r="O221" s="335" t="e">
        <f t="shared" ref="O221:O227" si="72">((N221/I221)-1)*100</f>
        <v>#DIV/0!</v>
      </c>
      <c r="P221" s="102"/>
      <c r="Q221" s="99"/>
    </row>
    <row r="222" spans="1:17" s="100" customFormat="1" ht="15" hidden="1" customHeight="1">
      <c r="A222" s="376"/>
      <c r="B222" s="259"/>
      <c r="C222" s="265"/>
      <c r="D222" s="271"/>
      <c r="E222" s="332"/>
      <c r="F222" s="333"/>
      <c r="G222" s="333"/>
      <c r="H222" s="333"/>
      <c r="I222" s="334">
        <f t="shared" si="70"/>
        <v>0</v>
      </c>
      <c r="J222" s="332"/>
      <c r="K222" s="333"/>
      <c r="L222" s="333"/>
      <c r="M222" s="333"/>
      <c r="N222" s="334">
        <f t="shared" si="71"/>
        <v>0</v>
      </c>
      <c r="O222" s="335" t="e">
        <f t="shared" si="72"/>
        <v>#DIV/0!</v>
      </c>
      <c r="P222" s="102"/>
      <c r="Q222" s="99"/>
    </row>
    <row r="223" spans="1:17" s="100" customFormat="1" ht="15" hidden="1" customHeight="1">
      <c r="A223" s="376"/>
      <c r="B223" s="259"/>
      <c r="C223" s="265"/>
      <c r="D223" s="271"/>
      <c r="E223" s="332"/>
      <c r="F223" s="333"/>
      <c r="G223" s="333"/>
      <c r="H223" s="333"/>
      <c r="I223" s="334">
        <f t="shared" si="70"/>
        <v>0</v>
      </c>
      <c r="J223" s="332"/>
      <c r="K223" s="333"/>
      <c r="L223" s="333"/>
      <c r="M223" s="333"/>
      <c r="N223" s="334">
        <f t="shared" si="71"/>
        <v>0</v>
      </c>
      <c r="O223" s="335" t="e">
        <f t="shared" si="72"/>
        <v>#DIV/0!</v>
      </c>
      <c r="P223" s="102"/>
      <c r="Q223" s="99"/>
    </row>
    <row r="224" spans="1:17" s="100" customFormat="1" ht="15" hidden="1" customHeight="1">
      <c r="A224" s="376"/>
      <c r="B224" s="259"/>
      <c r="C224" s="265"/>
      <c r="D224" s="271"/>
      <c r="E224" s="332"/>
      <c r="F224" s="333"/>
      <c r="G224" s="333"/>
      <c r="H224" s="333"/>
      <c r="I224" s="334">
        <f t="shared" si="70"/>
        <v>0</v>
      </c>
      <c r="J224" s="332"/>
      <c r="K224" s="333"/>
      <c r="L224" s="333"/>
      <c r="M224" s="333"/>
      <c r="N224" s="334">
        <f t="shared" si="71"/>
        <v>0</v>
      </c>
      <c r="O224" s="335" t="e">
        <f t="shared" si="72"/>
        <v>#DIV/0!</v>
      </c>
      <c r="P224" s="102"/>
      <c r="Q224" s="99"/>
    </row>
    <row r="225" spans="1:17" s="100" customFormat="1" ht="15" hidden="1" customHeight="1">
      <c r="A225" s="376"/>
      <c r="B225" s="259"/>
      <c r="C225" s="265"/>
      <c r="D225" s="271"/>
      <c r="E225" s="332"/>
      <c r="F225" s="333"/>
      <c r="G225" s="333"/>
      <c r="H225" s="333"/>
      <c r="I225" s="334">
        <f t="shared" si="70"/>
        <v>0</v>
      </c>
      <c r="J225" s="332"/>
      <c r="K225" s="333"/>
      <c r="L225" s="333"/>
      <c r="M225" s="333"/>
      <c r="N225" s="334">
        <f t="shared" si="71"/>
        <v>0</v>
      </c>
      <c r="O225" s="335" t="e">
        <f t="shared" si="72"/>
        <v>#DIV/0!</v>
      </c>
      <c r="P225" s="102"/>
      <c r="Q225" s="99"/>
    </row>
    <row r="226" spans="1:17" s="100" customFormat="1" ht="15" hidden="1" customHeight="1">
      <c r="A226" s="376"/>
      <c r="B226" s="259"/>
      <c r="C226" s="265"/>
      <c r="D226" s="271"/>
      <c r="E226" s="332"/>
      <c r="F226" s="333"/>
      <c r="G226" s="333"/>
      <c r="H226" s="333"/>
      <c r="I226" s="334">
        <f t="shared" si="70"/>
        <v>0</v>
      </c>
      <c r="J226" s="332"/>
      <c r="K226" s="333"/>
      <c r="L226" s="333"/>
      <c r="M226" s="333"/>
      <c r="N226" s="334">
        <f t="shared" si="71"/>
        <v>0</v>
      </c>
      <c r="O226" s="335" t="e">
        <f t="shared" si="72"/>
        <v>#DIV/0!</v>
      </c>
      <c r="P226" s="102"/>
      <c r="Q226" s="99"/>
    </row>
    <row r="227" spans="1:17" s="100" customFormat="1" ht="15" hidden="1" customHeight="1">
      <c r="A227" s="376"/>
      <c r="B227" s="259"/>
      <c r="C227" s="265"/>
      <c r="D227" s="271"/>
      <c r="E227" s="332"/>
      <c r="F227" s="333"/>
      <c r="G227" s="333"/>
      <c r="H227" s="333"/>
      <c r="I227" s="334">
        <f t="shared" si="70"/>
        <v>0</v>
      </c>
      <c r="J227" s="332"/>
      <c r="K227" s="333"/>
      <c r="L227" s="333"/>
      <c r="M227" s="333"/>
      <c r="N227" s="334">
        <f t="shared" si="71"/>
        <v>0</v>
      </c>
      <c r="O227" s="335" t="e">
        <f t="shared" si="72"/>
        <v>#DIV/0!</v>
      </c>
      <c r="P227" s="102"/>
      <c r="Q227" s="99"/>
    </row>
    <row r="228" spans="1:17" s="100" customFormat="1" ht="15" hidden="1" customHeight="1">
      <c r="A228" s="353"/>
      <c r="B228" s="354"/>
      <c r="C228" s="265"/>
      <c r="D228" s="105"/>
      <c r="E228" s="164"/>
      <c r="F228" s="260"/>
      <c r="G228" s="260"/>
      <c r="H228" s="260"/>
      <c r="I228" s="261"/>
      <c r="J228" s="164"/>
      <c r="K228" s="260"/>
      <c r="L228" s="260"/>
      <c r="M228" s="260"/>
      <c r="N228" s="261"/>
      <c r="O228" s="160"/>
      <c r="P228" s="165"/>
      <c r="Q228" s="99"/>
    </row>
    <row r="229" spans="1:17" s="135" customFormat="1" ht="15" hidden="1" customHeight="1">
      <c r="A229" s="121" t="s">
        <v>289</v>
      </c>
      <c r="B229" s="122"/>
      <c r="C229" s="96"/>
      <c r="D229" s="153"/>
      <c r="E229" s="167">
        <f t="shared" ref="E229:N229" si="73">SUM(E220:E228)</f>
        <v>0</v>
      </c>
      <c r="F229" s="292">
        <f t="shared" si="73"/>
        <v>0</v>
      </c>
      <c r="G229" s="292">
        <f t="shared" si="73"/>
        <v>0</v>
      </c>
      <c r="H229" s="292">
        <f t="shared" si="73"/>
        <v>0</v>
      </c>
      <c r="I229" s="293">
        <f t="shared" si="73"/>
        <v>0</v>
      </c>
      <c r="J229" s="167">
        <f t="shared" si="73"/>
        <v>0</v>
      </c>
      <c r="K229" s="292">
        <f t="shared" si="73"/>
        <v>0</v>
      </c>
      <c r="L229" s="292">
        <f t="shared" si="73"/>
        <v>0</v>
      </c>
      <c r="M229" s="292">
        <f t="shared" si="73"/>
        <v>0</v>
      </c>
      <c r="N229" s="293">
        <f t="shared" si="73"/>
        <v>0</v>
      </c>
      <c r="O229" s="288" t="e">
        <f t="shared" ref="O229" si="74">((N229/I229)-1)*100</f>
        <v>#DIV/0!</v>
      </c>
    </row>
    <row r="230" spans="1:17" s="99" customFormat="1" ht="15" customHeight="1">
      <c r="A230" s="361"/>
      <c r="B230" s="362"/>
      <c r="C230" s="362"/>
      <c r="D230" s="182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4"/>
    </row>
    <row r="231" spans="1:17" s="135" customFormat="1" ht="20.100000000000001" customHeight="1">
      <c r="A231" s="480" t="s">
        <v>320</v>
      </c>
      <c r="B231" s="481"/>
      <c r="C231" s="185"/>
      <c r="D231" s="153"/>
      <c r="E231" s="186">
        <f t="shared" ref="E231:N231" si="75">SUM(E88:E230)/2</f>
        <v>0.30000000000000004</v>
      </c>
      <c r="F231" s="187">
        <f t="shared" si="75"/>
        <v>85.31</v>
      </c>
      <c r="G231" s="187">
        <f t="shared" si="75"/>
        <v>27.279999999999994</v>
      </c>
      <c r="H231" s="187">
        <f t="shared" si="75"/>
        <v>870.53</v>
      </c>
      <c r="I231" s="188">
        <f t="shared" si="75"/>
        <v>897.8099999999996</v>
      </c>
      <c r="J231" s="186">
        <f t="shared" si="75"/>
        <v>0.4</v>
      </c>
      <c r="K231" s="187">
        <f t="shared" si="75"/>
        <v>77.709999999999965</v>
      </c>
      <c r="L231" s="187">
        <f t="shared" si="75"/>
        <v>10.89</v>
      </c>
      <c r="M231" s="187">
        <f t="shared" si="75"/>
        <v>801.78999999999985</v>
      </c>
      <c r="N231" s="188">
        <f t="shared" si="75"/>
        <v>812.67999999999984</v>
      </c>
      <c r="O231" s="284">
        <f t="shared" ref="O231:O232" si="76">((N231/I231)-1)*100</f>
        <v>-9.4819616622670466</v>
      </c>
    </row>
    <row r="232" spans="1:17" s="135" customFormat="1" ht="20.100000000000001" customHeight="1">
      <c r="A232" s="480" t="s">
        <v>321</v>
      </c>
      <c r="B232" s="481"/>
      <c r="C232" s="185"/>
      <c r="D232" s="153"/>
      <c r="E232" s="186">
        <v>0.42</v>
      </c>
      <c r="F232" s="187">
        <v>106.69</v>
      </c>
      <c r="G232" s="187">
        <v>31.84</v>
      </c>
      <c r="H232" s="187">
        <v>1008.54</v>
      </c>
      <c r="I232" s="188">
        <f>SUM(G232:H232)</f>
        <v>1040.3799999999999</v>
      </c>
      <c r="J232" s="186">
        <v>0.61</v>
      </c>
      <c r="K232" s="187">
        <v>91.81</v>
      </c>
      <c r="L232" s="187">
        <v>13.889999999999999</v>
      </c>
      <c r="M232" s="187">
        <v>915.28</v>
      </c>
      <c r="N232" s="188">
        <f>SUM(L232:M232)</f>
        <v>929.17</v>
      </c>
      <c r="O232" s="284">
        <f t="shared" si="76"/>
        <v>-10.689363501797411</v>
      </c>
    </row>
    <row r="233" spans="1:17" s="99" customFormat="1" ht="15" customHeight="1">
      <c r="A233" s="262"/>
      <c r="B233" s="263"/>
      <c r="C233" s="263"/>
      <c r="D233" s="264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1"/>
    </row>
    <row r="234" spans="1:17" s="99" customFormat="1" ht="15" customHeight="1">
      <c r="A234" s="262"/>
      <c r="B234" s="263"/>
      <c r="C234" s="263"/>
      <c r="D234" s="264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1"/>
    </row>
    <row r="235" spans="1:17" s="99" customFormat="1" ht="15" customHeight="1">
      <c r="A235" s="262"/>
      <c r="B235" s="263"/>
      <c r="C235" s="263"/>
      <c r="D235" s="264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1"/>
    </row>
    <row r="236" spans="1:17" s="135" customFormat="1" ht="20.100000000000001" customHeight="1">
      <c r="A236" s="355" t="s">
        <v>322</v>
      </c>
      <c r="B236" s="357" t="s">
        <v>323</v>
      </c>
      <c r="C236" s="358"/>
      <c r="D236" s="359"/>
      <c r="E236" s="352"/>
      <c r="F236" s="352"/>
      <c r="G236" s="352"/>
      <c r="H236" s="352"/>
      <c r="I236" s="352"/>
      <c r="J236" s="352"/>
      <c r="K236" s="352"/>
      <c r="L236" s="352"/>
      <c r="M236" s="352"/>
      <c r="N236" s="352"/>
      <c r="O236" s="144"/>
    </row>
    <row r="237" spans="1:17" s="193" customFormat="1" ht="15" customHeight="1">
      <c r="A237" s="356"/>
      <c r="B237" s="356"/>
      <c r="C237" s="356"/>
      <c r="D237" s="360"/>
      <c r="E237" s="356"/>
      <c r="F237" s="356"/>
      <c r="G237" s="356"/>
      <c r="H237" s="356"/>
      <c r="I237" s="356"/>
      <c r="J237" s="356"/>
      <c r="K237" s="356"/>
      <c r="L237" s="356"/>
      <c r="M237" s="356"/>
      <c r="N237" s="356"/>
      <c r="O237" s="192"/>
      <c r="P237" s="263"/>
    </row>
    <row r="238" spans="1:17" s="151" customFormat="1" ht="15" customHeight="1">
      <c r="A238" s="465" t="s">
        <v>292</v>
      </c>
      <c r="B238" s="467" t="s">
        <v>66</v>
      </c>
      <c r="C238" s="469" t="s">
        <v>293</v>
      </c>
      <c r="D238" s="471" t="s">
        <v>294</v>
      </c>
      <c r="E238" s="473" t="s">
        <v>684</v>
      </c>
      <c r="F238" s="474"/>
      <c r="G238" s="474"/>
      <c r="H238" s="474"/>
      <c r="I238" s="475"/>
      <c r="J238" s="473" t="s">
        <v>721</v>
      </c>
      <c r="K238" s="474"/>
      <c r="L238" s="474"/>
      <c r="M238" s="474"/>
      <c r="N238" s="475"/>
      <c r="O238" s="150" t="s">
        <v>65</v>
      </c>
    </row>
    <row r="239" spans="1:17" s="151" customFormat="1" ht="27">
      <c r="A239" s="466"/>
      <c r="B239" s="468"/>
      <c r="C239" s="470"/>
      <c r="D239" s="472"/>
      <c r="E239" s="9" t="s">
        <v>67</v>
      </c>
      <c r="F239" s="244" t="s">
        <v>497</v>
      </c>
      <c r="G239" s="240" t="s">
        <v>385</v>
      </c>
      <c r="H239" s="10" t="s">
        <v>383</v>
      </c>
      <c r="I239" s="241" t="s">
        <v>384</v>
      </c>
      <c r="J239" s="9" t="s">
        <v>67</v>
      </c>
      <c r="K239" s="244" t="s">
        <v>497</v>
      </c>
      <c r="L239" s="240" t="s">
        <v>385</v>
      </c>
      <c r="M239" s="10" t="s">
        <v>383</v>
      </c>
      <c r="N239" s="241" t="s">
        <v>384</v>
      </c>
      <c r="O239" s="152" t="s">
        <v>68</v>
      </c>
    </row>
    <row r="240" spans="1:17" s="151" customFormat="1" ht="15" customHeight="1">
      <c r="A240" s="95" t="s">
        <v>69</v>
      </c>
      <c r="B240" s="391"/>
      <c r="C240" s="96" t="s">
        <v>69</v>
      </c>
      <c r="D240" s="153"/>
      <c r="E240" s="157" t="s">
        <v>69</v>
      </c>
      <c r="F240" s="158"/>
      <c r="G240" s="158"/>
      <c r="H240" s="158" t="s">
        <v>69</v>
      </c>
      <c r="I240" s="159"/>
      <c r="J240" s="157" t="s">
        <v>69</v>
      </c>
      <c r="K240" s="158" t="s">
        <v>69</v>
      </c>
      <c r="L240" s="158"/>
      <c r="M240" s="158"/>
      <c r="N240" s="159" t="s">
        <v>69</v>
      </c>
      <c r="O240" s="155"/>
    </row>
    <row r="241" spans="1:15" s="151" customFormat="1" ht="15" customHeight="1">
      <c r="A241" s="398" t="s">
        <v>297</v>
      </c>
      <c r="B241" s="168" t="s">
        <v>298</v>
      </c>
      <c r="C241" s="96" t="s">
        <v>69</v>
      </c>
      <c r="D241" s="153"/>
      <c r="E241" s="157" t="s">
        <v>69</v>
      </c>
      <c r="F241" s="158"/>
      <c r="G241" s="158"/>
      <c r="H241" s="97" t="s">
        <v>69</v>
      </c>
      <c r="I241" s="159"/>
      <c r="J241" s="157" t="s">
        <v>69</v>
      </c>
      <c r="K241" s="158" t="s">
        <v>69</v>
      </c>
      <c r="L241" s="158"/>
      <c r="M241" s="158"/>
      <c r="N241" s="159" t="s">
        <v>69</v>
      </c>
      <c r="O241" s="155"/>
    </row>
    <row r="242" spans="1:15" s="336" customFormat="1" ht="15" customHeight="1">
      <c r="A242" s="383" t="s">
        <v>744</v>
      </c>
      <c r="B242" s="396" t="s">
        <v>745</v>
      </c>
      <c r="C242" s="337" t="s">
        <v>10</v>
      </c>
      <c r="D242" s="338" t="s">
        <v>144</v>
      </c>
      <c r="E242" s="332">
        <v>0</v>
      </c>
      <c r="F242" s="333">
        <v>0</v>
      </c>
      <c r="G242" s="333">
        <v>0</v>
      </c>
      <c r="H242" s="333">
        <v>0.05</v>
      </c>
      <c r="I242" s="334">
        <f t="shared" ref="I242:I283" si="77">G242+H242</f>
        <v>0.05</v>
      </c>
      <c r="J242" s="332">
        <v>0.01</v>
      </c>
      <c r="K242" s="333">
        <v>0</v>
      </c>
      <c r="L242" s="333">
        <v>0.06</v>
      </c>
      <c r="M242" s="333">
        <v>0.1</v>
      </c>
      <c r="N242" s="334">
        <f t="shared" ref="N242:N283" si="78">L242+M242</f>
        <v>0.16</v>
      </c>
      <c r="O242" s="335">
        <f t="shared" ref="O242:O283" si="79">((N242/I242)-1)*100</f>
        <v>219.99999999999997</v>
      </c>
    </row>
    <row r="243" spans="1:15" s="336" customFormat="1" ht="15" customHeight="1">
      <c r="A243" s="383" t="s">
        <v>746</v>
      </c>
      <c r="B243" s="393" t="s">
        <v>747</v>
      </c>
      <c r="C243" s="330" t="s">
        <v>10</v>
      </c>
      <c r="D243" s="331" t="s">
        <v>144</v>
      </c>
      <c r="E243" s="332">
        <v>0</v>
      </c>
      <c r="F243" s="333">
        <v>0</v>
      </c>
      <c r="G243" s="333">
        <v>0</v>
      </c>
      <c r="H243" s="333">
        <v>0.1</v>
      </c>
      <c r="I243" s="334">
        <f t="shared" si="77"/>
        <v>0.1</v>
      </c>
      <c r="J243" s="332">
        <v>0</v>
      </c>
      <c r="K243" s="333">
        <v>0</v>
      </c>
      <c r="L243" s="333">
        <v>0</v>
      </c>
      <c r="M243" s="333">
        <v>0.31</v>
      </c>
      <c r="N243" s="334">
        <f t="shared" si="78"/>
        <v>0.31</v>
      </c>
      <c r="O243" s="335">
        <f t="shared" si="79"/>
        <v>209.99999999999997</v>
      </c>
    </row>
    <row r="244" spans="1:15" s="336" customFormat="1" ht="15" customHeight="1">
      <c r="A244" s="383" t="s">
        <v>411</v>
      </c>
      <c r="B244" s="393" t="s">
        <v>514</v>
      </c>
      <c r="C244" s="330" t="s">
        <v>10</v>
      </c>
      <c r="D244" s="331" t="s">
        <v>144</v>
      </c>
      <c r="E244" s="332">
        <v>0</v>
      </c>
      <c r="F244" s="333">
        <v>0</v>
      </c>
      <c r="G244" s="333">
        <v>0.1</v>
      </c>
      <c r="H244" s="333">
        <v>0.3</v>
      </c>
      <c r="I244" s="334">
        <f t="shared" si="77"/>
        <v>0.4</v>
      </c>
      <c r="J244" s="332">
        <v>0</v>
      </c>
      <c r="K244" s="333">
        <v>0.13</v>
      </c>
      <c r="L244" s="333">
        <v>0.08</v>
      </c>
      <c r="M244" s="333">
        <v>0.73</v>
      </c>
      <c r="N244" s="334">
        <f t="shared" si="78"/>
        <v>0.80999999999999994</v>
      </c>
      <c r="O244" s="335">
        <f t="shared" si="79"/>
        <v>102.49999999999999</v>
      </c>
    </row>
    <row r="245" spans="1:15" s="336" customFormat="1" ht="15" customHeight="1">
      <c r="A245" s="383" t="s">
        <v>515</v>
      </c>
      <c r="B245" s="393" t="s">
        <v>516</v>
      </c>
      <c r="C245" s="330" t="s">
        <v>10</v>
      </c>
      <c r="D245" s="331" t="s">
        <v>144</v>
      </c>
      <c r="E245" s="332">
        <v>0</v>
      </c>
      <c r="F245" s="333">
        <v>0</v>
      </c>
      <c r="G245" s="333">
        <v>0.7</v>
      </c>
      <c r="H245" s="333">
        <v>0.44</v>
      </c>
      <c r="I245" s="334">
        <f t="shared" si="77"/>
        <v>1.1399999999999999</v>
      </c>
      <c r="J245" s="332">
        <v>0</v>
      </c>
      <c r="K245" s="333">
        <v>0</v>
      </c>
      <c r="L245" s="333">
        <v>0.56000000000000005</v>
      </c>
      <c r="M245" s="333">
        <v>0.99</v>
      </c>
      <c r="N245" s="334">
        <f t="shared" si="78"/>
        <v>1.55</v>
      </c>
      <c r="O245" s="335">
        <f t="shared" si="79"/>
        <v>35.964912280701775</v>
      </c>
    </row>
    <row r="246" spans="1:15" s="336" customFormat="1" ht="15" customHeight="1">
      <c r="A246" s="383" t="s">
        <v>517</v>
      </c>
      <c r="B246" s="393" t="s">
        <v>518</v>
      </c>
      <c r="C246" s="330" t="s">
        <v>10</v>
      </c>
      <c r="D246" s="331" t="s">
        <v>144</v>
      </c>
      <c r="E246" s="332">
        <v>0</v>
      </c>
      <c r="F246" s="333">
        <v>0</v>
      </c>
      <c r="G246" s="333">
        <v>2.63</v>
      </c>
      <c r="H246" s="333">
        <v>3.37</v>
      </c>
      <c r="I246" s="334">
        <f t="shared" ref="I246:I268" si="80">G246+H246</f>
        <v>6</v>
      </c>
      <c r="J246" s="332">
        <v>0</v>
      </c>
      <c r="K246" s="333">
        <v>0</v>
      </c>
      <c r="L246" s="333">
        <v>3.39</v>
      </c>
      <c r="M246" s="333">
        <v>4.9000000000000004</v>
      </c>
      <c r="N246" s="334">
        <f t="shared" ref="N246:N268" si="81">L246+M246</f>
        <v>8.2900000000000009</v>
      </c>
      <c r="O246" s="335">
        <f t="shared" ref="O246:O268" si="82">((N246/I246)-1)*100</f>
        <v>38.166666666666686</v>
      </c>
    </row>
    <row r="247" spans="1:15" s="336" customFormat="1" ht="15" customHeight="1">
      <c r="A247" s="383" t="s">
        <v>412</v>
      </c>
      <c r="B247" s="393" t="s">
        <v>519</v>
      </c>
      <c r="C247" s="330" t="s">
        <v>10</v>
      </c>
      <c r="D247" s="331" t="s">
        <v>144</v>
      </c>
      <c r="E247" s="332">
        <v>0</v>
      </c>
      <c r="F247" s="333">
        <v>0.48</v>
      </c>
      <c r="G247" s="333">
        <v>0.66</v>
      </c>
      <c r="H247" s="333">
        <v>1.26</v>
      </c>
      <c r="I247" s="334">
        <f t="shared" si="80"/>
        <v>1.92</v>
      </c>
      <c r="J247" s="332">
        <v>0</v>
      </c>
      <c r="K247" s="333">
        <v>0.19</v>
      </c>
      <c r="L247" s="333">
        <v>0.27</v>
      </c>
      <c r="M247" s="333">
        <v>0.82</v>
      </c>
      <c r="N247" s="334">
        <f t="shared" si="81"/>
        <v>1.0899999999999999</v>
      </c>
      <c r="O247" s="335">
        <f t="shared" si="82"/>
        <v>-43.229166666666671</v>
      </c>
    </row>
    <row r="248" spans="1:15" s="336" customFormat="1" ht="15" customHeight="1">
      <c r="A248" s="383" t="s">
        <v>246</v>
      </c>
      <c r="B248" s="393" t="s">
        <v>520</v>
      </c>
      <c r="C248" s="330" t="s">
        <v>10</v>
      </c>
      <c r="D248" s="331" t="s">
        <v>144</v>
      </c>
      <c r="E248" s="332">
        <v>0</v>
      </c>
      <c r="F248" s="333">
        <v>0</v>
      </c>
      <c r="G248" s="333">
        <v>1.21</v>
      </c>
      <c r="H248" s="333">
        <v>1.48</v>
      </c>
      <c r="I248" s="334">
        <f t="shared" si="80"/>
        <v>2.69</v>
      </c>
      <c r="J248" s="332">
        <v>0</v>
      </c>
      <c r="K248" s="333">
        <v>0</v>
      </c>
      <c r="L248" s="333">
        <v>0.35</v>
      </c>
      <c r="M248" s="333">
        <v>1.3</v>
      </c>
      <c r="N248" s="334">
        <f t="shared" si="81"/>
        <v>1.65</v>
      </c>
      <c r="O248" s="335">
        <f t="shared" si="82"/>
        <v>-38.661710037174721</v>
      </c>
    </row>
    <row r="249" spans="1:15" s="336" customFormat="1" ht="15" customHeight="1">
      <c r="A249" s="383" t="s">
        <v>617</v>
      </c>
      <c r="B249" s="393" t="s">
        <v>660</v>
      </c>
      <c r="C249" s="330" t="s">
        <v>10</v>
      </c>
      <c r="D249" s="331" t="s">
        <v>144</v>
      </c>
      <c r="E249" s="332">
        <v>0</v>
      </c>
      <c r="F249" s="333">
        <v>0.11</v>
      </c>
      <c r="G249" s="333">
        <v>2.79</v>
      </c>
      <c r="H249" s="333">
        <v>1.61</v>
      </c>
      <c r="I249" s="334">
        <f t="shared" si="80"/>
        <v>4.4000000000000004</v>
      </c>
      <c r="J249" s="332">
        <v>0</v>
      </c>
      <c r="K249" s="333">
        <v>0.05</v>
      </c>
      <c r="L249" s="333">
        <v>4.68</v>
      </c>
      <c r="M249" s="333">
        <v>0.71</v>
      </c>
      <c r="N249" s="334">
        <f t="shared" si="81"/>
        <v>5.39</v>
      </c>
      <c r="O249" s="335">
        <f t="shared" si="82"/>
        <v>22.499999999999986</v>
      </c>
    </row>
    <row r="250" spans="1:15" s="336" customFormat="1" ht="15" customHeight="1">
      <c r="A250" s="383" t="s">
        <v>78</v>
      </c>
      <c r="B250" s="393" t="s">
        <v>211</v>
      </c>
      <c r="C250" s="330" t="s">
        <v>10</v>
      </c>
      <c r="D250" s="331" t="s">
        <v>144</v>
      </c>
      <c r="E250" s="332">
        <v>0</v>
      </c>
      <c r="F250" s="333">
        <v>0</v>
      </c>
      <c r="G250" s="333">
        <v>4.9000000000000004</v>
      </c>
      <c r="H250" s="333">
        <v>10.75</v>
      </c>
      <c r="I250" s="334">
        <f t="shared" si="80"/>
        <v>15.65</v>
      </c>
      <c r="J250" s="332">
        <v>0</v>
      </c>
      <c r="K250" s="333">
        <v>0</v>
      </c>
      <c r="L250" s="333">
        <v>3.3</v>
      </c>
      <c r="M250" s="333">
        <v>7.75</v>
      </c>
      <c r="N250" s="334">
        <f t="shared" si="81"/>
        <v>11.05</v>
      </c>
      <c r="O250" s="335">
        <f t="shared" si="82"/>
        <v>-29.392971246006383</v>
      </c>
    </row>
    <row r="251" spans="1:15" s="336" customFormat="1" ht="15" customHeight="1">
      <c r="A251" s="383" t="s">
        <v>79</v>
      </c>
      <c r="B251" s="393" t="s">
        <v>210</v>
      </c>
      <c r="C251" s="330" t="s">
        <v>10</v>
      </c>
      <c r="D251" s="331" t="s">
        <v>144</v>
      </c>
      <c r="E251" s="332">
        <v>0</v>
      </c>
      <c r="F251" s="333">
        <v>0</v>
      </c>
      <c r="G251" s="333">
        <v>0</v>
      </c>
      <c r="H251" s="333">
        <v>0.21</v>
      </c>
      <c r="I251" s="334">
        <f t="shared" si="80"/>
        <v>0.21</v>
      </c>
      <c r="J251" s="332">
        <v>0</v>
      </c>
      <c r="K251" s="333">
        <v>0</v>
      </c>
      <c r="L251" s="333">
        <v>0.41</v>
      </c>
      <c r="M251" s="333">
        <v>0.16</v>
      </c>
      <c r="N251" s="334">
        <f t="shared" si="81"/>
        <v>0.56999999999999995</v>
      </c>
      <c r="O251" s="335">
        <f t="shared" si="82"/>
        <v>171.42857142857139</v>
      </c>
    </row>
    <row r="252" spans="1:15" s="336" customFormat="1" ht="15" customHeight="1">
      <c r="A252" s="383" t="s">
        <v>618</v>
      </c>
      <c r="B252" s="393" t="s">
        <v>661</v>
      </c>
      <c r="C252" s="330" t="s">
        <v>10</v>
      </c>
      <c r="D252" s="331" t="s">
        <v>144</v>
      </c>
      <c r="E252" s="332">
        <v>0</v>
      </c>
      <c r="F252" s="333">
        <v>0.04</v>
      </c>
      <c r="G252" s="333">
        <v>0.14000000000000001</v>
      </c>
      <c r="H252" s="333">
        <v>0.08</v>
      </c>
      <c r="I252" s="334">
        <f t="shared" si="80"/>
        <v>0.22000000000000003</v>
      </c>
      <c r="J252" s="332">
        <v>0.02</v>
      </c>
      <c r="K252" s="333">
        <v>0.11</v>
      </c>
      <c r="L252" s="333">
        <v>0</v>
      </c>
      <c r="M252" s="333">
        <v>0.66</v>
      </c>
      <c r="N252" s="334">
        <f t="shared" si="81"/>
        <v>0.66</v>
      </c>
      <c r="O252" s="335">
        <f t="shared" si="82"/>
        <v>199.99999999999994</v>
      </c>
    </row>
    <row r="253" spans="1:15" s="336" customFormat="1" ht="15" customHeight="1">
      <c r="A253" s="383" t="s">
        <v>748</v>
      </c>
      <c r="B253" s="393" t="s">
        <v>749</v>
      </c>
      <c r="C253" s="330" t="s">
        <v>10</v>
      </c>
      <c r="D253" s="331" t="s">
        <v>144</v>
      </c>
      <c r="E253" s="332">
        <v>0</v>
      </c>
      <c r="F253" s="333">
        <v>0</v>
      </c>
      <c r="G253" s="333">
        <v>0</v>
      </c>
      <c r="H253" s="333">
        <v>0</v>
      </c>
      <c r="I253" s="334">
        <f t="shared" si="80"/>
        <v>0</v>
      </c>
      <c r="J253" s="332">
        <v>0.02</v>
      </c>
      <c r="K253" s="333">
        <v>0</v>
      </c>
      <c r="L253" s="333">
        <v>0</v>
      </c>
      <c r="M253" s="333">
        <v>0.1</v>
      </c>
      <c r="N253" s="334">
        <f t="shared" si="81"/>
        <v>0.1</v>
      </c>
      <c r="O253" s="335" t="e">
        <f t="shared" si="82"/>
        <v>#DIV/0!</v>
      </c>
    </row>
    <row r="254" spans="1:15" s="336" customFormat="1" ht="15" customHeight="1">
      <c r="A254" s="383" t="s">
        <v>209</v>
      </c>
      <c r="B254" s="393" t="s">
        <v>208</v>
      </c>
      <c r="C254" s="330" t="s">
        <v>10</v>
      </c>
      <c r="D254" s="331" t="s">
        <v>144</v>
      </c>
      <c r="E254" s="332">
        <v>0</v>
      </c>
      <c r="F254" s="333">
        <v>0</v>
      </c>
      <c r="G254" s="333">
        <v>0.63</v>
      </c>
      <c r="H254" s="333">
        <v>1.5</v>
      </c>
      <c r="I254" s="334">
        <f t="shared" si="80"/>
        <v>2.13</v>
      </c>
      <c r="J254" s="332">
        <v>0</v>
      </c>
      <c r="K254" s="333">
        <v>0</v>
      </c>
      <c r="L254" s="333">
        <v>0.49</v>
      </c>
      <c r="M254" s="333">
        <v>1.8</v>
      </c>
      <c r="N254" s="334">
        <f t="shared" si="81"/>
        <v>2.29</v>
      </c>
      <c r="O254" s="335">
        <f t="shared" si="82"/>
        <v>7.5117370892018753</v>
      </c>
    </row>
    <row r="255" spans="1:15" s="336" customFormat="1" ht="15" customHeight="1">
      <c r="A255" s="383" t="s">
        <v>453</v>
      </c>
      <c r="B255" s="393" t="s">
        <v>523</v>
      </c>
      <c r="C255" s="330" t="s">
        <v>10</v>
      </c>
      <c r="D255" s="331" t="s">
        <v>144</v>
      </c>
      <c r="E255" s="332">
        <v>0</v>
      </c>
      <c r="F255" s="333">
        <v>0</v>
      </c>
      <c r="G255" s="333">
        <v>0.74</v>
      </c>
      <c r="H255" s="333">
        <v>0.21</v>
      </c>
      <c r="I255" s="334">
        <f t="shared" si="80"/>
        <v>0.95</v>
      </c>
      <c r="J255" s="332">
        <v>0</v>
      </c>
      <c r="K255" s="333">
        <v>0.02</v>
      </c>
      <c r="L255" s="333">
        <v>1.1599999999999999</v>
      </c>
      <c r="M255" s="333">
        <v>0</v>
      </c>
      <c r="N255" s="334">
        <f t="shared" si="81"/>
        <v>1.1599999999999999</v>
      </c>
      <c r="O255" s="335">
        <f t="shared" si="82"/>
        <v>22.10526315789474</v>
      </c>
    </row>
    <row r="256" spans="1:15" s="336" customFormat="1" ht="15" customHeight="1">
      <c r="A256" s="383" t="s">
        <v>413</v>
      </c>
      <c r="B256" s="393" t="s">
        <v>524</v>
      </c>
      <c r="C256" s="330" t="s">
        <v>10</v>
      </c>
      <c r="D256" s="331" t="s">
        <v>144</v>
      </c>
      <c r="E256" s="332">
        <v>0</v>
      </c>
      <c r="F256" s="333">
        <v>0</v>
      </c>
      <c r="G256" s="333">
        <v>0.16</v>
      </c>
      <c r="H256" s="333">
        <v>0.28999999999999998</v>
      </c>
      <c r="I256" s="334">
        <f t="shared" si="80"/>
        <v>0.44999999999999996</v>
      </c>
      <c r="J256" s="332">
        <v>0.02</v>
      </c>
      <c r="K256" s="333">
        <v>0</v>
      </c>
      <c r="L256" s="333">
        <v>0.09</v>
      </c>
      <c r="M256" s="333">
        <v>0.09</v>
      </c>
      <c r="N256" s="334">
        <f t="shared" si="81"/>
        <v>0.18</v>
      </c>
      <c r="O256" s="335">
        <f t="shared" si="82"/>
        <v>-60</v>
      </c>
    </row>
    <row r="257" spans="1:15" s="336" customFormat="1" ht="15" customHeight="1">
      <c r="A257" s="383" t="s">
        <v>750</v>
      </c>
      <c r="B257" s="393" t="s">
        <v>751</v>
      </c>
      <c r="C257" s="330" t="s">
        <v>10</v>
      </c>
      <c r="D257" s="331" t="s">
        <v>144</v>
      </c>
      <c r="E257" s="332">
        <v>0</v>
      </c>
      <c r="F257" s="333">
        <v>0</v>
      </c>
      <c r="G257" s="333">
        <v>0</v>
      </c>
      <c r="H257" s="333">
        <v>0</v>
      </c>
      <c r="I257" s="334">
        <f t="shared" si="80"/>
        <v>0</v>
      </c>
      <c r="J257" s="332">
        <v>0.01</v>
      </c>
      <c r="K257" s="333">
        <v>0</v>
      </c>
      <c r="L257" s="333">
        <v>0</v>
      </c>
      <c r="M257" s="333">
        <v>0.02</v>
      </c>
      <c r="N257" s="334">
        <f t="shared" si="81"/>
        <v>0.02</v>
      </c>
      <c r="O257" s="335" t="e">
        <f t="shared" si="82"/>
        <v>#DIV/0!</v>
      </c>
    </row>
    <row r="258" spans="1:15" s="336" customFormat="1" ht="15" customHeight="1">
      <c r="A258" s="383" t="s">
        <v>525</v>
      </c>
      <c r="B258" s="393" t="s">
        <v>526</v>
      </c>
      <c r="C258" s="330" t="s">
        <v>10</v>
      </c>
      <c r="D258" s="331" t="s">
        <v>144</v>
      </c>
      <c r="E258" s="332">
        <v>0</v>
      </c>
      <c r="F258" s="333">
        <v>0</v>
      </c>
      <c r="G258" s="333">
        <v>2.6</v>
      </c>
      <c r="H258" s="333">
        <v>2.67</v>
      </c>
      <c r="I258" s="334">
        <f t="shared" si="80"/>
        <v>5.27</v>
      </c>
      <c r="J258" s="332">
        <v>0</v>
      </c>
      <c r="K258" s="333">
        <v>0.21</v>
      </c>
      <c r="L258" s="333">
        <v>2.99</v>
      </c>
      <c r="M258" s="333">
        <v>4.34</v>
      </c>
      <c r="N258" s="334">
        <f t="shared" si="81"/>
        <v>7.33</v>
      </c>
      <c r="O258" s="335">
        <f t="shared" si="82"/>
        <v>39.089184060721081</v>
      </c>
    </row>
    <row r="259" spans="1:15" s="336" customFormat="1" ht="15" customHeight="1">
      <c r="A259" s="383" t="s">
        <v>752</v>
      </c>
      <c r="B259" s="393" t="s">
        <v>753</v>
      </c>
      <c r="C259" s="330" t="s">
        <v>10</v>
      </c>
      <c r="D259" s="331" t="s">
        <v>144</v>
      </c>
      <c r="E259" s="332">
        <v>0</v>
      </c>
      <c r="F259" s="333">
        <v>0</v>
      </c>
      <c r="G259" s="333">
        <v>0</v>
      </c>
      <c r="H259" s="333">
        <v>0.05</v>
      </c>
      <c r="I259" s="334">
        <f t="shared" si="80"/>
        <v>0.05</v>
      </c>
      <c r="J259" s="332">
        <v>0</v>
      </c>
      <c r="K259" s="333">
        <v>0.03</v>
      </c>
      <c r="L259" s="333">
        <v>0.06</v>
      </c>
      <c r="M259" s="333">
        <v>0.02</v>
      </c>
      <c r="N259" s="334">
        <f t="shared" si="81"/>
        <v>0.08</v>
      </c>
      <c r="O259" s="335">
        <f t="shared" si="82"/>
        <v>59.999999999999986</v>
      </c>
    </row>
    <row r="260" spans="1:15" s="336" customFormat="1" ht="15" customHeight="1">
      <c r="A260" s="383" t="s">
        <v>414</v>
      </c>
      <c r="B260" s="393" t="s">
        <v>754</v>
      </c>
      <c r="C260" s="330" t="s">
        <v>10</v>
      </c>
      <c r="D260" s="331" t="s">
        <v>144</v>
      </c>
      <c r="E260" s="332">
        <v>0</v>
      </c>
      <c r="F260" s="333">
        <v>0</v>
      </c>
      <c r="G260" s="333">
        <v>0.3</v>
      </c>
      <c r="H260" s="333">
        <v>0.3</v>
      </c>
      <c r="I260" s="334">
        <f t="shared" si="80"/>
        <v>0.6</v>
      </c>
      <c r="J260" s="332">
        <v>0</v>
      </c>
      <c r="K260" s="333">
        <v>0</v>
      </c>
      <c r="L260" s="333">
        <v>0.61</v>
      </c>
      <c r="M260" s="333">
        <v>0.91</v>
      </c>
      <c r="N260" s="334">
        <f t="shared" si="81"/>
        <v>1.52</v>
      </c>
      <c r="O260" s="335">
        <f t="shared" si="82"/>
        <v>153.33333333333337</v>
      </c>
    </row>
    <row r="261" spans="1:15" s="336" customFormat="1" ht="15" customHeight="1">
      <c r="A261" s="383" t="s">
        <v>484</v>
      </c>
      <c r="B261" s="393" t="s">
        <v>494</v>
      </c>
      <c r="C261" s="330" t="s">
        <v>10</v>
      </c>
      <c r="D261" s="331" t="s">
        <v>144</v>
      </c>
      <c r="E261" s="332">
        <v>0</v>
      </c>
      <c r="F261" s="333">
        <v>0.21</v>
      </c>
      <c r="G261" s="333">
        <v>1.1399999999999999</v>
      </c>
      <c r="H261" s="333">
        <v>1.85</v>
      </c>
      <c r="I261" s="334">
        <f t="shared" si="80"/>
        <v>2.99</v>
      </c>
      <c r="J261" s="332">
        <v>0</v>
      </c>
      <c r="K261" s="333">
        <v>0.45</v>
      </c>
      <c r="L261" s="333">
        <v>0.85</v>
      </c>
      <c r="M261" s="333">
        <v>1.87</v>
      </c>
      <c r="N261" s="334">
        <f t="shared" si="81"/>
        <v>2.72</v>
      </c>
      <c r="O261" s="335">
        <f t="shared" si="82"/>
        <v>-9.0301003344481661</v>
      </c>
    </row>
    <row r="262" spans="1:15" s="336" customFormat="1" ht="15" customHeight="1">
      <c r="A262" s="383" t="s">
        <v>621</v>
      </c>
      <c r="B262" s="393" t="s">
        <v>662</v>
      </c>
      <c r="C262" s="330" t="s">
        <v>10</v>
      </c>
      <c r="D262" s="331" t="s">
        <v>144</v>
      </c>
      <c r="E262" s="332">
        <v>0</v>
      </c>
      <c r="F262" s="333">
        <v>0.26</v>
      </c>
      <c r="G262" s="333">
        <v>0.36</v>
      </c>
      <c r="H262" s="333">
        <v>0.53</v>
      </c>
      <c r="I262" s="334">
        <f t="shared" si="80"/>
        <v>0.89</v>
      </c>
      <c r="J262" s="332">
        <v>0</v>
      </c>
      <c r="K262" s="333">
        <v>0</v>
      </c>
      <c r="L262" s="333">
        <v>0.7</v>
      </c>
      <c r="M262" s="333">
        <v>0.21</v>
      </c>
      <c r="N262" s="334">
        <f t="shared" si="81"/>
        <v>0.90999999999999992</v>
      </c>
      <c r="O262" s="335">
        <f t="shared" si="82"/>
        <v>2.2471910112359383</v>
      </c>
    </row>
    <row r="263" spans="1:15" s="336" customFormat="1" ht="15" customHeight="1">
      <c r="A263" s="383" t="s">
        <v>755</v>
      </c>
      <c r="B263" s="393" t="s">
        <v>756</v>
      </c>
      <c r="C263" s="330" t="s">
        <v>10</v>
      </c>
      <c r="D263" s="331" t="s">
        <v>144</v>
      </c>
      <c r="E263" s="332">
        <v>0</v>
      </c>
      <c r="F263" s="333">
        <v>0</v>
      </c>
      <c r="G263" s="333">
        <v>0</v>
      </c>
      <c r="H263" s="333">
        <v>0</v>
      </c>
      <c r="I263" s="334">
        <f t="shared" si="80"/>
        <v>0</v>
      </c>
      <c r="J263" s="332">
        <v>0.01</v>
      </c>
      <c r="K263" s="333">
        <v>0</v>
      </c>
      <c r="L263" s="333">
        <v>0</v>
      </c>
      <c r="M263" s="333">
        <v>0.01</v>
      </c>
      <c r="N263" s="334">
        <f t="shared" si="81"/>
        <v>0.01</v>
      </c>
      <c r="O263" s="335" t="e">
        <f t="shared" si="82"/>
        <v>#DIV/0!</v>
      </c>
    </row>
    <row r="264" spans="1:15" s="336" customFormat="1" ht="15" customHeight="1">
      <c r="A264" s="383" t="s">
        <v>455</v>
      </c>
      <c r="B264" s="393" t="s">
        <v>529</v>
      </c>
      <c r="C264" s="330" t="s">
        <v>10</v>
      </c>
      <c r="D264" s="331" t="s">
        <v>144</v>
      </c>
      <c r="E264" s="332">
        <v>0</v>
      </c>
      <c r="F264" s="333">
        <v>0</v>
      </c>
      <c r="G264" s="333">
        <v>0.19</v>
      </c>
      <c r="H264" s="333">
        <v>0.08</v>
      </c>
      <c r="I264" s="334">
        <f t="shared" si="80"/>
        <v>0.27</v>
      </c>
      <c r="J264" s="332">
        <v>0</v>
      </c>
      <c r="K264" s="333">
        <v>0</v>
      </c>
      <c r="L264" s="333">
        <v>0.31</v>
      </c>
      <c r="M264" s="333">
        <v>0.56000000000000005</v>
      </c>
      <c r="N264" s="334">
        <f t="shared" si="81"/>
        <v>0.87000000000000011</v>
      </c>
      <c r="O264" s="335">
        <f t="shared" si="82"/>
        <v>222.22222222222223</v>
      </c>
    </row>
    <row r="265" spans="1:15" s="336" customFormat="1" ht="15" customHeight="1">
      <c r="A265" s="383" t="s">
        <v>51</v>
      </c>
      <c r="B265" s="393" t="s">
        <v>205</v>
      </c>
      <c r="C265" s="330" t="s">
        <v>10</v>
      </c>
      <c r="D265" s="331" t="s">
        <v>144</v>
      </c>
      <c r="E265" s="332">
        <v>0</v>
      </c>
      <c r="F265" s="333">
        <v>0</v>
      </c>
      <c r="G265" s="333">
        <v>3.33</v>
      </c>
      <c r="H265" s="333">
        <v>4.8499999999999996</v>
      </c>
      <c r="I265" s="334">
        <f t="shared" si="80"/>
        <v>8.18</v>
      </c>
      <c r="J265" s="332">
        <v>0</v>
      </c>
      <c r="K265" s="333">
        <v>0</v>
      </c>
      <c r="L265" s="333">
        <v>3.22</v>
      </c>
      <c r="M265" s="333">
        <v>2.27</v>
      </c>
      <c r="N265" s="334">
        <f t="shared" si="81"/>
        <v>5.49</v>
      </c>
      <c r="O265" s="335">
        <f t="shared" si="82"/>
        <v>-32.885085574572123</v>
      </c>
    </row>
    <row r="266" spans="1:15" s="336" customFormat="1" ht="15" customHeight="1">
      <c r="A266" s="383" t="s">
        <v>54</v>
      </c>
      <c r="B266" s="393" t="s">
        <v>204</v>
      </c>
      <c r="C266" s="330" t="s">
        <v>10</v>
      </c>
      <c r="D266" s="331" t="s">
        <v>144</v>
      </c>
      <c r="E266" s="332">
        <v>0</v>
      </c>
      <c r="F266" s="333">
        <v>0</v>
      </c>
      <c r="G266" s="333">
        <v>2.85</v>
      </c>
      <c r="H266" s="333">
        <v>0.98</v>
      </c>
      <c r="I266" s="334">
        <f t="shared" si="80"/>
        <v>3.83</v>
      </c>
      <c r="J266" s="332">
        <v>0.01</v>
      </c>
      <c r="K266" s="333">
        <v>7.0000000000000007E-2</v>
      </c>
      <c r="L266" s="333">
        <v>2.16</v>
      </c>
      <c r="M266" s="333">
        <v>0.87</v>
      </c>
      <c r="N266" s="334">
        <f t="shared" si="81"/>
        <v>3.0300000000000002</v>
      </c>
      <c r="O266" s="335">
        <f t="shared" si="82"/>
        <v>-20.88772845953002</v>
      </c>
    </row>
    <row r="267" spans="1:15" s="336" customFormat="1" ht="15" customHeight="1">
      <c r="A267" s="383" t="s">
        <v>203</v>
      </c>
      <c r="B267" s="393" t="s">
        <v>202</v>
      </c>
      <c r="C267" s="330" t="s">
        <v>10</v>
      </c>
      <c r="D267" s="331" t="s">
        <v>144</v>
      </c>
      <c r="E267" s="332">
        <v>0</v>
      </c>
      <c r="F267" s="333">
        <v>0</v>
      </c>
      <c r="G267" s="333">
        <v>0.98</v>
      </c>
      <c r="H267" s="333">
        <v>0.47</v>
      </c>
      <c r="I267" s="334">
        <f t="shared" si="80"/>
        <v>1.45</v>
      </c>
      <c r="J267" s="332">
        <v>0</v>
      </c>
      <c r="K267" s="333">
        <v>0</v>
      </c>
      <c r="L267" s="333">
        <v>1.39</v>
      </c>
      <c r="M267" s="333">
        <v>0.85</v>
      </c>
      <c r="N267" s="334">
        <f t="shared" si="81"/>
        <v>2.2399999999999998</v>
      </c>
      <c r="O267" s="335">
        <f t="shared" si="82"/>
        <v>54.482758620689651</v>
      </c>
    </row>
    <row r="268" spans="1:15" s="336" customFormat="1" ht="15" customHeight="1">
      <c r="A268" s="383" t="s">
        <v>456</v>
      </c>
      <c r="B268" s="393" t="s">
        <v>530</v>
      </c>
      <c r="C268" s="330" t="s">
        <v>10</v>
      </c>
      <c r="D268" s="331" t="s">
        <v>144</v>
      </c>
      <c r="E268" s="332">
        <v>0</v>
      </c>
      <c r="F268" s="333">
        <v>0</v>
      </c>
      <c r="G268" s="333">
        <v>0.65</v>
      </c>
      <c r="H268" s="333">
        <v>1.24</v>
      </c>
      <c r="I268" s="334">
        <f t="shared" si="80"/>
        <v>1.8900000000000001</v>
      </c>
      <c r="J268" s="332">
        <v>0</v>
      </c>
      <c r="K268" s="333">
        <v>0</v>
      </c>
      <c r="L268" s="333">
        <v>0.7</v>
      </c>
      <c r="M268" s="333">
        <v>1.1000000000000001</v>
      </c>
      <c r="N268" s="334">
        <f t="shared" si="81"/>
        <v>1.8</v>
      </c>
      <c r="O268" s="335">
        <f t="shared" si="82"/>
        <v>-4.7619047619047672</v>
      </c>
    </row>
    <row r="269" spans="1:15" s="336" customFormat="1" ht="15" customHeight="1">
      <c r="A269" s="383" t="s">
        <v>757</v>
      </c>
      <c r="B269" s="393" t="s">
        <v>758</v>
      </c>
      <c r="C269" s="330" t="s">
        <v>10</v>
      </c>
      <c r="D269" s="331" t="s">
        <v>144</v>
      </c>
      <c r="E269" s="332">
        <v>0</v>
      </c>
      <c r="F269" s="333">
        <v>0</v>
      </c>
      <c r="G269" s="333">
        <v>0</v>
      </c>
      <c r="H269" s="333">
        <v>0</v>
      </c>
      <c r="I269" s="334">
        <f t="shared" si="77"/>
        <v>0</v>
      </c>
      <c r="J269" s="332">
        <v>0</v>
      </c>
      <c r="K269" s="333">
        <v>0</v>
      </c>
      <c r="L269" s="333">
        <v>0</v>
      </c>
      <c r="M269" s="333">
        <v>0.05</v>
      </c>
      <c r="N269" s="334">
        <f t="shared" si="78"/>
        <v>0.05</v>
      </c>
      <c r="O269" s="335" t="e">
        <f t="shared" si="79"/>
        <v>#DIV/0!</v>
      </c>
    </row>
    <row r="270" spans="1:15" s="336" customFormat="1" ht="15" customHeight="1">
      <c r="A270" s="383" t="s">
        <v>362</v>
      </c>
      <c r="B270" s="393" t="s">
        <v>363</v>
      </c>
      <c r="C270" s="330" t="s">
        <v>10</v>
      </c>
      <c r="D270" s="331" t="s">
        <v>144</v>
      </c>
      <c r="E270" s="332">
        <v>0</v>
      </c>
      <c r="F270" s="333">
        <v>0</v>
      </c>
      <c r="G270" s="333">
        <v>2.36</v>
      </c>
      <c r="H270" s="333">
        <v>3.36</v>
      </c>
      <c r="I270" s="334">
        <f t="shared" si="77"/>
        <v>5.72</v>
      </c>
      <c r="J270" s="332">
        <v>0</v>
      </c>
      <c r="K270" s="333">
        <v>0.72</v>
      </c>
      <c r="L270" s="333">
        <v>3.59</v>
      </c>
      <c r="M270" s="333">
        <v>3.04</v>
      </c>
      <c r="N270" s="334">
        <f t="shared" si="78"/>
        <v>6.63</v>
      </c>
      <c r="O270" s="335">
        <f t="shared" si="79"/>
        <v>15.909090909090917</v>
      </c>
    </row>
    <row r="271" spans="1:15" s="336" customFormat="1" ht="15" customHeight="1">
      <c r="A271" s="383" t="s">
        <v>63</v>
      </c>
      <c r="B271" s="393" t="s">
        <v>201</v>
      </c>
      <c r="C271" s="330" t="s">
        <v>10</v>
      </c>
      <c r="D271" s="331" t="s">
        <v>144</v>
      </c>
      <c r="E271" s="332">
        <v>0</v>
      </c>
      <c r="F271" s="333">
        <v>0.91</v>
      </c>
      <c r="G271" s="333">
        <v>1.47</v>
      </c>
      <c r="H271" s="333">
        <v>1.0900000000000001</v>
      </c>
      <c r="I271" s="334">
        <f t="shared" si="77"/>
        <v>2.56</v>
      </c>
      <c r="J271" s="332">
        <v>0.01</v>
      </c>
      <c r="K271" s="333">
        <v>0.5</v>
      </c>
      <c r="L271" s="333">
        <v>0.95</v>
      </c>
      <c r="M271" s="333">
        <v>1.07</v>
      </c>
      <c r="N271" s="334">
        <f t="shared" si="78"/>
        <v>2.02</v>
      </c>
      <c r="O271" s="335">
        <f t="shared" si="79"/>
        <v>-21.09375</v>
      </c>
    </row>
    <row r="272" spans="1:15" s="336" customFormat="1" ht="15" customHeight="1">
      <c r="A272" s="383" t="s">
        <v>447</v>
      </c>
      <c r="B272" s="393" t="s">
        <v>533</v>
      </c>
      <c r="C272" s="330" t="s">
        <v>10</v>
      </c>
      <c r="D272" s="331" t="s">
        <v>471</v>
      </c>
      <c r="E272" s="332">
        <v>0</v>
      </c>
      <c r="F272" s="333">
        <v>0</v>
      </c>
      <c r="G272" s="333">
        <v>0.42</v>
      </c>
      <c r="H272" s="333">
        <v>0.18</v>
      </c>
      <c r="I272" s="334">
        <f t="shared" si="77"/>
        <v>0.6</v>
      </c>
      <c r="J272" s="332">
        <v>0</v>
      </c>
      <c r="K272" s="333">
        <v>0</v>
      </c>
      <c r="L272" s="333">
        <v>0.53</v>
      </c>
      <c r="M272" s="333">
        <v>0.65</v>
      </c>
      <c r="N272" s="334">
        <f t="shared" si="78"/>
        <v>1.1800000000000002</v>
      </c>
      <c r="O272" s="335">
        <f t="shared" si="79"/>
        <v>96.6666666666667</v>
      </c>
    </row>
    <row r="273" spans="1:16" s="336" customFormat="1" ht="15" customHeight="1">
      <c r="A273" s="383" t="s">
        <v>448</v>
      </c>
      <c r="B273" s="393" t="s">
        <v>511</v>
      </c>
      <c r="C273" s="330" t="s">
        <v>10</v>
      </c>
      <c r="D273" s="331" t="s">
        <v>471</v>
      </c>
      <c r="E273" s="332">
        <v>0</v>
      </c>
      <c r="F273" s="333">
        <v>0</v>
      </c>
      <c r="G273" s="333">
        <v>0.16</v>
      </c>
      <c r="H273" s="333">
        <v>0.38</v>
      </c>
      <c r="I273" s="334">
        <f t="shared" si="77"/>
        <v>0.54</v>
      </c>
      <c r="J273" s="332">
        <v>0</v>
      </c>
      <c r="K273" s="333">
        <v>0</v>
      </c>
      <c r="L273" s="333">
        <v>0.27</v>
      </c>
      <c r="M273" s="333">
        <v>0.99</v>
      </c>
      <c r="N273" s="334">
        <f t="shared" si="78"/>
        <v>1.26</v>
      </c>
      <c r="O273" s="335">
        <f t="shared" si="79"/>
        <v>133.33333333333331</v>
      </c>
    </row>
    <row r="274" spans="1:16" s="386" customFormat="1" ht="15" customHeight="1">
      <c r="A274" s="383" t="s">
        <v>512</v>
      </c>
      <c r="B274" s="393" t="s">
        <v>513</v>
      </c>
      <c r="C274" s="330" t="s">
        <v>10</v>
      </c>
      <c r="D274" s="331" t="s">
        <v>471</v>
      </c>
      <c r="E274" s="289">
        <v>0</v>
      </c>
      <c r="F274" s="290">
        <v>0</v>
      </c>
      <c r="G274" s="290">
        <v>0.56000000000000005</v>
      </c>
      <c r="H274" s="290">
        <v>2.46</v>
      </c>
      <c r="I274" s="291">
        <f>G274+H274</f>
        <v>3.02</v>
      </c>
      <c r="J274" s="289">
        <v>0</v>
      </c>
      <c r="K274" s="290">
        <v>0.24</v>
      </c>
      <c r="L274" s="290">
        <v>1.1100000000000001</v>
      </c>
      <c r="M274" s="290">
        <v>2.08</v>
      </c>
      <c r="N274" s="291">
        <f>L274+M274</f>
        <v>3.1900000000000004</v>
      </c>
      <c r="O274" s="385">
        <f>((N274/I274)-1)*100</f>
        <v>5.6291390728476998</v>
      </c>
    </row>
    <row r="275" spans="1:16" s="336" customFormat="1" ht="15" customHeight="1">
      <c r="A275" s="383" t="s">
        <v>701</v>
      </c>
      <c r="B275" s="393" t="s">
        <v>702</v>
      </c>
      <c r="C275" s="330" t="s">
        <v>10</v>
      </c>
      <c r="D275" s="331" t="s">
        <v>471</v>
      </c>
      <c r="E275" s="332">
        <v>0</v>
      </c>
      <c r="F275" s="333">
        <v>0</v>
      </c>
      <c r="G275" s="333">
        <v>0</v>
      </c>
      <c r="H275" s="333">
        <v>0.1</v>
      </c>
      <c r="I275" s="334">
        <f t="shared" si="77"/>
        <v>0.1</v>
      </c>
      <c r="J275" s="332">
        <v>0</v>
      </c>
      <c r="K275" s="333">
        <v>0</v>
      </c>
      <c r="L275" s="333">
        <v>0</v>
      </c>
      <c r="M275" s="333">
        <v>0.14000000000000001</v>
      </c>
      <c r="N275" s="334">
        <f t="shared" si="78"/>
        <v>0.14000000000000001</v>
      </c>
      <c r="O275" s="335">
        <f t="shared" si="79"/>
        <v>40.000000000000014</v>
      </c>
    </row>
    <row r="276" spans="1:16" s="336" customFormat="1" ht="15" customHeight="1">
      <c r="A276" s="383" t="s">
        <v>452</v>
      </c>
      <c r="B276" s="393" t="s">
        <v>534</v>
      </c>
      <c r="C276" s="330" t="s">
        <v>10</v>
      </c>
      <c r="D276" s="331" t="s">
        <v>471</v>
      </c>
      <c r="E276" s="332">
        <v>0</v>
      </c>
      <c r="F276" s="333">
        <v>0</v>
      </c>
      <c r="G276" s="333">
        <v>0.3</v>
      </c>
      <c r="H276" s="333">
        <v>0.71</v>
      </c>
      <c r="I276" s="334">
        <f t="shared" si="77"/>
        <v>1.01</v>
      </c>
      <c r="J276" s="332">
        <v>0</v>
      </c>
      <c r="K276" s="333">
        <v>7.0000000000000007E-2</v>
      </c>
      <c r="L276" s="333">
        <v>0.47</v>
      </c>
      <c r="M276" s="333">
        <v>1.23</v>
      </c>
      <c r="N276" s="334">
        <f t="shared" si="78"/>
        <v>1.7</v>
      </c>
      <c r="O276" s="335">
        <f t="shared" si="79"/>
        <v>68.316831683168317</v>
      </c>
    </row>
    <row r="277" spans="1:16" s="336" customFormat="1" ht="15" customHeight="1">
      <c r="A277" s="383" t="s">
        <v>521</v>
      </c>
      <c r="B277" s="393" t="s">
        <v>522</v>
      </c>
      <c r="C277" s="330" t="s">
        <v>10</v>
      </c>
      <c r="D277" s="331" t="s">
        <v>471</v>
      </c>
      <c r="E277" s="332">
        <v>0</v>
      </c>
      <c r="F277" s="333">
        <v>0</v>
      </c>
      <c r="G277" s="333">
        <v>0.28000000000000003</v>
      </c>
      <c r="H277" s="333">
        <v>0.37</v>
      </c>
      <c r="I277" s="334">
        <f t="shared" si="77"/>
        <v>0.65</v>
      </c>
      <c r="J277" s="332">
        <v>0</v>
      </c>
      <c r="K277" s="333">
        <v>0.18</v>
      </c>
      <c r="L277" s="333">
        <v>0.54</v>
      </c>
      <c r="M277" s="333">
        <v>0.73</v>
      </c>
      <c r="N277" s="334">
        <f t="shared" si="78"/>
        <v>1.27</v>
      </c>
      <c r="O277" s="335">
        <f t="shared" si="79"/>
        <v>95.384615384615373</v>
      </c>
    </row>
    <row r="278" spans="1:16" s="336" customFormat="1" ht="15" customHeight="1">
      <c r="A278" s="383" t="s">
        <v>207</v>
      </c>
      <c r="B278" s="393" t="s">
        <v>206</v>
      </c>
      <c r="C278" s="330" t="s">
        <v>10</v>
      </c>
      <c r="D278" s="331" t="s">
        <v>471</v>
      </c>
      <c r="E278" s="332">
        <v>0</v>
      </c>
      <c r="F278" s="333">
        <v>0.26</v>
      </c>
      <c r="G278" s="333">
        <v>0.92</v>
      </c>
      <c r="H278" s="333">
        <v>7.93</v>
      </c>
      <c r="I278" s="334">
        <f t="shared" si="77"/>
        <v>8.85</v>
      </c>
      <c r="J278" s="332">
        <v>0</v>
      </c>
      <c r="K278" s="333">
        <v>0.28000000000000003</v>
      </c>
      <c r="L278" s="333">
        <v>1.59</v>
      </c>
      <c r="M278" s="333">
        <v>5.65</v>
      </c>
      <c r="N278" s="334">
        <f t="shared" si="78"/>
        <v>7.24</v>
      </c>
      <c r="O278" s="335">
        <f t="shared" si="79"/>
        <v>-18.192090395480221</v>
      </c>
    </row>
    <row r="279" spans="1:16" s="336" customFormat="1" ht="15" customHeight="1">
      <c r="A279" s="383" t="s">
        <v>527</v>
      </c>
      <c r="B279" s="393" t="s">
        <v>528</v>
      </c>
      <c r="C279" s="330" t="s">
        <v>10</v>
      </c>
      <c r="D279" s="331" t="s">
        <v>471</v>
      </c>
      <c r="E279" s="332">
        <v>0</v>
      </c>
      <c r="F279" s="333">
        <v>0.05</v>
      </c>
      <c r="G279" s="333">
        <v>1.1100000000000001</v>
      </c>
      <c r="H279" s="333">
        <v>2.44</v>
      </c>
      <c r="I279" s="334">
        <f t="shared" si="77"/>
        <v>3.55</v>
      </c>
      <c r="J279" s="332">
        <v>0</v>
      </c>
      <c r="K279" s="333">
        <v>0.17</v>
      </c>
      <c r="L279" s="333">
        <v>1.65</v>
      </c>
      <c r="M279" s="333">
        <v>3.54</v>
      </c>
      <c r="N279" s="334">
        <f t="shared" si="78"/>
        <v>5.1899999999999995</v>
      </c>
      <c r="O279" s="335">
        <f t="shared" si="79"/>
        <v>46.19718309859153</v>
      </c>
    </row>
    <row r="280" spans="1:16" s="336" customFormat="1" ht="15" customHeight="1">
      <c r="A280" s="383" t="s">
        <v>531</v>
      </c>
      <c r="B280" s="393" t="s">
        <v>532</v>
      </c>
      <c r="C280" s="330" t="s">
        <v>10</v>
      </c>
      <c r="D280" s="331" t="s">
        <v>471</v>
      </c>
      <c r="E280" s="332">
        <v>0</v>
      </c>
      <c r="F280" s="333">
        <v>0</v>
      </c>
      <c r="G280" s="333">
        <v>0.52</v>
      </c>
      <c r="H280" s="333">
        <v>0.1</v>
      </c>
      <c r="I280" s="334">
        <f t="shared" si="77"/>
        <v>0.62</v>
      </c>
      <c r="J280" s="332">
        <v>0</v>
      </c>
      <c r="K280" s="333">
        <v>0</v>
      </c>
      <c r="L280" s="333">
        <v>0.67</v>
      </c>
      <c r="M280" s="333">
        <v>0.9</v>
      </c>
      <c r="N280" s="334">
        <f t="shared" si="78"/>
        <v>1.57</v>
      </c>
      <c r="O280" s="335">
        <f t="shared" si="79"/>
        <v>153.2258064516129</v>
      </c>
    </row>
    <row r="281" spans="1:16" s="336" customFormat="1" ht="15" customHeight="1">
      <c r="A281" s="383" t="s">
        <v>458</v>
      </c>
      <c r="B281" s="393" t="s">
        <v>535</v>
      </c>
      <c r="C281" s="330" t="s">
        <v>10</v>
      </c>
      <c r="D281" s="331" t="s">
        <v>471</v>
      </c>
      <c r="E281" s="332">
        <v>0</v>
      </c>
      <c r="F281" s="333">
        <v>0</v>
      </c>
      <c r="G281" s="333">
        <v>0</v>
      </c>
      <c r="H281" s="333">
        <v>0.27</v>
      </c>
      <c r="I281" s="334">
        <f t="shared" si="77"/>
        <v>0.27</v>
      </c>
      <c r="J281" s="332">
        <v>0</v>
      </c>
      <c r="K281" s="333">
        <v>0</v>
      </c>
      <c r="L281" s="333">
        <v>0.39</v>
      </c>
      <c r="M281" s="333">
        <v>0.42</v>
      </c>
      <c r="N281" s="334">
        <f t="shared" si="78"/>
        <v>0.81</v>
      </c>
      <c r="O281" s="335">
        <f t="shared" si="79"/>
        <v>200</v>
      </c>
    </row>
    <row r="282" spans="1:16" s="336" customFormat="1" ht="15" customHeight="1">
      <c r="A282" s="383" t="s">
        <v>0</v>
      </c>
      <c r="B282" s="393" t="s">
        <v>214</v>
      </c>
      <c r="C282" s="330" t="s">
        <v>10</v>
      </c>
      <c r="D282" s="331" t="s">
        <v>212</v>
      </c>
      <c r="E282" s="332">
        <v>7.0000000000000007E-2</v>
      </c>
      <c r="F282" s="333">
        <v>0</v>
      </c>
      <c r="G282" s="333">
        <v>15.45</v>
      </c>
      <c r="H282" s="333">
        <v>29.13</v>
      </c>
      <c r="I282" s="334">
        <f t="shared" si="77"/>
        <v>44.58</v>
      </c>
      <c r="J282" s="332">
        <v>7.0000000000000007E-2</v>
      </c>
      <c r="K282" s="333">
        <v>0.6</v>
      </c>
      <c r="L282" s="333">
        <v>16.600000000000001</v>
      </c>
      <c r="M282" s="333">
        <v>21.22</v>
      </c>
      <c r="N282" s="334">
        <f t="shared" si="78"/>
        <v>37.82</v>
      </c>
      <c r="O282" s="335">
        <f t="shared" si="79"/>
        <v>-15.163750560789591</v>
      </c>
    </row>
    <row r="283" spans="1:16" s="336" customFormat="1" ht="15" customHeight="1">
      <c r="A283" s="383" t="s">
        <v>53</v>
      </c>
      <c r="B283" s="393" t="s">
        <v>213</v>
      </c>
      <c r="C283" s="330" t="s">
        <v>10</v>
      </c>
      <c r="D283" s="331" t="s">
        <v>212</v>
      </c>
      <c r="E283" s="332">
        <v>0.21</v>
      </c>
      <c r="F283" s="333">
        <v>0</v>
      </c>
      <c r="G283" s="333">
        <v>67.53</v>
      </c>
      <c r="H283" s="333">
        <v>111.03</v>
      </c>
      <c r="I283" s="334">
        <f t="shared" si="77"/>
        <v>178.56</v>
      </c>
      <c r="J283" s="332">
        <v>0.12</v>
      </c>
      <c r="K283" s="333">
        <v>3.43</v>
      </c>
      <c r="L283" s="333">
        <v>60.19</v>
      </c>
      <c r="M283" s="333">
        <v>106.2</v>
      </c>
      <c r="N283" s="334">
        <f t="shared" si="78"/>
        <v>166.39</v>
      </c>
      <c r="O283" s="335">
        <f t="shared" si="79"/>
        <v>-6.8156362007168569</v>
      </c>
    </row>
    <row r="284" spans="1:16" s="100" customFormat="1" ht="15" customHeight="1">
      <c r="A284" s="164"/>
      <c r="B284" s="261"/>
      <c r="C284" s="171"/>
      <c r="D284" s="198"/>
      <c r="E284" s="164"/>
      <c r="F284" s="260"/>
      <c r="G284" s="260"/>
      <c r="H284" s="260"/>
      <c r="I284" s="261"/>
      <c r="J284" s="164"/>
      <c r="K284" s="260"/>
      <c r="L284" s="260"/>
      <c r="M284" s="260"/>
      <c r="N284" s="261"/>
      <c r="O284" s="160"/>
      <c r="P284" s="99"/>
    </row>
    <row r="285" spans="1:16" s="135" customFormat="1" ht="15" customHeight="1">
      <c r="A285" s="398" t="s">
        <v>324</v>
      </c>
      <c r="B285" s="169"/>
      <c r="C285" s="96"/>
      <c r="D285" s="153"/>
      <c r="E285" s="167">
        <f t="shared" ref="E285:N285" si="83">SUM(E241:E284)</f>
        <v>0.28000000000000003</v>
      </c>
      <c r="F285" s="292">
        <f t="shared" si="83"/>
        <v>2.3200000000000003</v>
      </c>
      <c r="G285" s="292">
        <f t="shared" si="83"/>
        <v>118.14000000000001</v>
      </c>
      <c r="H285" s="292">
        <f t="shared" si="83"/>
        <v>194.22000000000003</v>
      </c>
      <c r="I285" s="293">
        <f t="shared" si="83"/>
        <v>312.36</v>
      </c>
      <c r="J285" s="167">
        <f t="shared" si="83"/>
        <v>0.3</v>
      </c>
      <c r="K285" s="292">
        <f t="shared" si="83"/>
        <v>7.4499999999999993</v>
      </c>
      <c r="L285" s="292">
        <f t="shared" si="83"/>
        <v>116.38</v>
      </c>
      <c r="M285" s="292">
        <f t="shared" si="83"/>
        <v>181.36</v>
      </c>
      <c r="N285" s="293">
        <f t="shared" si="83"/>
        <v>297.74</v>
      </c>
      <c r="O285" s="288">
        <f t="shared" ref="O285" si="84">((N285/I285)-1)*100</f>
        <v>-4.680496862594441</v>
      </c>
    </row>
    <row r="286" spans="1:16" s="99" customFormat="1" ht="15" customHeight="1">
      <c r="A286" s="161"/>
      <c r="B286" s="397"/>
      <c r="C286" s="163"/>
      <c r="D286" s="105"/>
      <c r="E286" s="164"/>
      <c r="F286" s="260"/>
      <c r="G286" s="260"/>
      <c r="H286" s="260"/>
      <c r="I286" s="261"/>
      <c r="J286" s="164"/>
      <c r="K286" s="260"/>
      <c r="L286" s="260"/>
      <c r="M286" s="260"/>
      <c r="N286" s="261"/>
      <c r="O286" s="160"/>
      <c r="P286" s="165"/>
    </row>
    <row r="287" spans="1:16" s="151" customFormat="1" ht="15" customHeight="1">
      <c r="A287" s="465" t="s">
        <v>292</v>
      </c>
      <c r="B287" s="467" t="s">
        <v>66</v>
      </c>
      <c r="C287" s="469" t="s">
        <v>293</v>
      </c>
      <c r="D287" s="471" t="s">
        <v>294</v>
      </c>
      <c r="E287" s="473" t="s">
        <v>684</v>
      </c>
      <c r="F287" s="474"/>
      <c r="G287" s="474"/>
      <c r="H287" s="474"/>
      <c r="I287" s="475"/>
      <c r="J287" s="473" t="s">
        <v>721</v>
      </c>
      <c r="K287" s="474"/>
      <c r="L287" s="474"/>
      <c r="M287" s="474"/>
      <c r="N287" s="475"/>
      <c r="O287" s="150" t="s">
        <v>65</v>
      </c>
    </row>
    <row r="288" spans="1:16" s="151" customFormat="1" ht="27">
      <c r="A288" s="466"/>
      <c r="B288" s="468"/>
      <c r="C288" s="470"/>
      <c r="D288" s="472"/>
      <c r="E288" s="9" t="s">
        <v>67</v>
      </c>
      <c r="F288" s="244" t="s">
        <v>497</v>
      </c>
      <c r="G288" s="240" t="s">
        <v>385</v>
      </c>
      <c r="H288" s="10" t="s">
        <v>383</v>
      </c>
      <c r="I288" s="241" t="s">
        <v>384</v>
      </c>
      <c r="J288" s="9" t="s">
        <v>67</v>
      </c>
      <c r="K288" s="244" t="s">
        <v>497</v>
      </c>
      <c r="L288" s="240" t="s">
        <v>385</v>
      </c>
      <c r="M288" s="10" t="s">
        <v>383</v>
      </c>
      <c r="N288" s="241" t="s">
        <v>384</v>
      </c>
      <c r="O288" s="152" t="s">
        <v>68</v>
      </c>
    </row>
    <row r="289" spans="1:16" s="99" customFormat="1" ht="15" customHeight="1">
      <c r="A289" s="161"/>
      <c r="B289" s="397"/>
      <c r="C289" s="163"/>
      <c r="D289" s="105"/>
      <c r="E289" s="164"/>
      <c r="F289" s="260"/>
      <c r="G289" s="260"/>
      <c r="H289" s="260"/>
      <c r="I289" s="261"/>
      <c r="J289" s="164"/>
      <c r="K289" s="260"/>
      <c r="L289" s="260"/>
      <c r="M289" s="260"/>
      <c r="N289" s="261"/>
      <c r="O289" s="160"/>
      <c r="P289" s="165"/>
    </row>
    <row r="290" spans="1:16" s="151" customFormat="1" ht="15" customHeight="1">
      <c r="A290" s="401" t="s">
        <v>300</v>
      </c>
      <c r="B290" s="170" t="s">
        <v>72</v>
      </c>
      <c r="C290" s="96" t="s">
        <v>69</v>
      </c>
      <c r="D290" s="153"/>
      <c r="E290" s="157" t="s">
        <v>69</v>
      </c>
      <c r="F290" s="158"/>
      <c r="G290" s="158"/>
      <c r="H290" s="158" t="s">
        <v>69</v>
      </c>
      <c r="I290" s="159"/>
      <c r="J290" s="157" t="s">
        <v>69</v>
      </c>
      <c r="K290" s="158" t="s">
        <v>69</v>
      </c>
      <c r="L290" s="158"/>
      <c r="M290" s="158"/>
      <c r="N290" s="159" t="s">
        <v>69</v>
      </c>
      <c r="O290" s="155"/>
    </row>
    <row r="291" spans="1:16" s="336" customFormat="1" ht="15" customHeight="1">
      <c r="A291" s="383" t="s">
        <v>364</v>
      </c>
      <c r="B291" s="393" t="s">
        <v>365</v>
      </c>
      <c r="C291" s="330" t="s">
        <v>10</v>
      </c>
      <c r="D291" s="338" t="s">
        <v>146</v>
      </c>
      <c r="E291" s="332">
        <v>0</v>
      </c>
      <c r="F291" s="333">
        <v>0.45</v>
      </c>
      <c r="G291" s="333">
        <v>0.53</v>
      </c>
      <c r="H291" s="333">
        <v>1.28</v>
      </c>
      <c r="I291" s="334">
        <f t="shared" ref="I291:I317" si="85">G291+H291</f>
        <v>1.81</v>
      </c>
      <c r="J291" s="332">
        <v>0</v>
      </c>
      <c r="K291" s="333">
        <v>0</v>
      </c>
      <c r="L291" s="333">
        <v>0.09</v>
      </c>
      <c r="M291" s="333">
        <v>1.45</v>
      </c>
      <c r="N291" s="334">
        <f t="shared" ref="N291:N317" si="86">L291+M291</f>
        <v>1.54</v>
      </c>
      <c r="O291" s="335">
        <f t="shared" ref="O291:O317" si="87">((N291/I291)-1)*100</f>
        <v>-14.917127071823199</v>
      </c>
    </row>
    <row r="292" spans="1:16" s="336" customFormat="1" ht="15" customHeight="1">
      <c r="A292" s="383" t="s">
        <v>449</v>
      </c>
      <c r="B292" s="393" t="s">
        <v>536</v>
      </c>
      <c r="C292" s="330" t="s">
        <v>10</v>
      </c>
      <c r="D292" s="331" t="s">
        <v>146</v>
      </c>
      <c r="E292" s="332">
        <v>0</v>
      </c>
      <c r="F292" s="333">
        <v>0</v>
      </c>
      <c r="G292" s="333">
        <v>0.05</v>
      </c>
      <c r="H292" s="333">
        <v>0.41</v>
      </c>
      <c r="I292" s="334">
        <f t="shared" si="85"/>
        <v>0.45999999999999996</v>
      </c>
      <c r="J292" s="332">
        <v>0</v>
      </c>
      <c r="K292" s="333">
        <v>0.22</v>
      </c>
      <c r="L292" s="333">
        <v>0.39</v>
      </c>
      <c r="M292" s="333">
        <v>0.49</v>
      </c>
      <c r="N292" s="334">
        <f t="shared" si="86"/>
        <v>0.88</v>
      </c>
      <c r="O292" s="335">
        <f t="shared" si="87"/>
        <v>91.304347826086968</v>
      </c>
    </row>
    <row r="293" spans="1:16" s="336" customFormat="1" ht="15" customHeight="1">
      <c r="A293" s="383" t="s">
        <v>366</v>
      </c>
      <c r="B293" s="393" t="s">
        <v>367</v>
      </c>
      <c r="C293" s="330" t="s">
        <v>10</v>
      </c>
      <c r="D293" s="331" t="s">
        <v>146</v>
      </c>
      <c r="E293" s="332">
        <v>0.01</v>
      </c>
      <c r="F293" s="333">
        <v>0</v>
      </c>
      <c r="G293" s="333">
        <v>4.7699999999999996</v>
      </c>
      <c r="H293" s="333">
        <v>4.59</v>
      </c>
      <c r="I293" s="334">
        <f t="shared" si="85"/>
        <v>9.36</v>
      </c>
      <c r="J293" s="332">
        <v>0</v>
      </c>
      <c r="K293" s="333">
        <v>0</v>
      </c>
      <c r="L293" s="333">
        <v>1.6</v>
      </c>
      <c r="M293" s="333">
        <v>2.79</v>
      </c>
      <c r="N293" s="334">
        <f t="shared" si="86"/>
        <v>4.3900000000000006</v>
      </c>
      <c r="O293" s="335">
        <f t="shared" si="87"/>
        <v>-53.098290598290589</v>
      </c>
    </row>
    <row r="294" spans="1:16" s="336" customFormat="1" ht="15" customHeight="1">
      <c r="A294" s="383" t="s">
        <v>415</v>
      </c>
      <c r="B294" s="393" t="s">
        <v>537</v>
      </c>
      <c r="C294" s="330" t="s">
        <v>10</v>
      </c>
      <c r="D294" s="331" t="s">
        <v>146</v>
      </c>
      <c r="E294" s="332">
        <v>0</v>
      </c>
      <c r="F294" s="333">
        <v>0</v>
      </c>
      <c r="G294" s="333">
        <v>0.1</v>
      </c>
      <c r="H294" s="333">
        <v>0.59</v>
      </c>
      <c r="I294" s="334">
        <f t="shared" si="85"/>
        <v>0.69</v>
      </c>
      <c r="J294" s="332">
        <v>0</v>
      </c>
      <c r="K294" s="333">
        <v>0.24</v>
      </c>
      <c r="L294" s="333">
        <v>0.27</v>
      </c>
      <c r="M294" s="333">
        <v>0.45</v>
      </c>
      <c r="N294" s="334">
        <f t="shared" si="86"/>
        <v>0.72</v>
      </c>
      <c r="O294" s="335">
        <f t="shared" si="87"/>
        <v>4.3478260869565188</v>
      </c>
    </row>
    <row r="295" spans="1:16" s="336" customFormat="1" ht="15" customHeight="1">
      <c r="A295" s="383" t="s">
        <v>21</v>
      </c>
      <c r="B295" s="393" t="s">
        <v>226</v>
      </c>
      <c r="C295" s="330" t="s">
        <v>10</v>
      </c>
      <c r="D295" s="331" t="s">
        <v>146</v>
      </c>
      <c r="E295" s="332">
        <v>0</v>
      </c>
      <c r="F295" s="333">
        <v>0</v>
      </c>
      <c r="G295" s="333">
        <v>4.32</v>
      </c>
      <c r="H295" s="333">
        <v>7.42</v>
      </c>
      <c r="I295" s="334">
        <f t="shared" si="85"/>
        <v>11.74</v>
      </c>
      <c r="J295" s="332">
        <v>0</v>
      </c>
      <c r="K295" s="333">
        <v>0.28000000000000003</v>
      </c>
      <c r="L295" s="333">
        <v>3.51</v>
      </c>
      <c r="M295" s="333">
        <v>4.9800000000000004</v>
      </c>
      <c r="N295" s="334">
        <f t="shared" si="86"/>
        <v>8.49</v>
      </c>
      <c r="O295" s="335">
        <f t="shared" si="87"/>
        <v>-27.683134582623513</v>
      </c>
    </row>
    <row r="296" spans="1:16" s="336" customFormat="1" ht="15" customHeight="1">
      <c r="A296" s="383" t="s">
        <v>538</v>
      </c>
      <c r="B296" s="393" t="s">
        <v>539</v>
      </c>
      <c r="C296" s="330" t="s">
        <v>10</v>
      </c>
      <c r="D296" s="331" t="s">
        <v>146</v>
      </c>
      <c r="E296" s="332">
        <v>0</v>
      </c>
      <c r="F296" s="333">
        <v>0.11</v>
      </c>
      <c r="G296" s="333">
        <v>2.85</v>
      </c>
      <c r="H296" s="333">
        <v>3.06</v>
      </c>
      <c r="I296" s="334">
        <f t="shared" si="85"/>
        <v>5.91</v>
      </c>
      <c r="J296" s="332">
        <v>0</v>
      </c>
      <c r="K296" s="333">
        <v>0.5</v>
      </c>
      <c r="L296" s="333">
        <v>1.9</v>
      </c>
      <c r="M296" s="333">
        <v>4.13</v>
      </c>
      <c r="N296" s="334">
        <f t="shared" si="86"/>
        <v>6.0299999999999994</v>
      </c>
      <c r="O296" s="335">
        <f t="shared" si="87"/>
        <v>2.0304568527918621</v>
      </c>
    </row>
    <row r="297" spans="1:16" s="336" customFormat="1" ht="15" customHeight="1">
      <c r="A297" s="383" t="s">
        <v>616</v>
      </c>
      <c r="B297" s="393" t="s">
        <v>663</v>
      </c>
      <c r="C297" s="330" t="s">
        <v>10</v>
      </c>
      <c r="D297" s="331" t="s">
        <v>146</v>
      </c>
      <c r="E297" s="332">
        <v>0</v>
      </c>
      <c r="F297" s="333">
        <v>0</v>
      </c>
      <c r="G297" s="333">
        <v>0</v>
      </c>
      <c r="H297" s="333">
        <v>0.17</v>
      </c>
      <c r="I297" s="334">
        <f t="shared" si="85"/>
        <v>0.17</v>
      </c>
      <c r="J297" s="332">
        <v>0</v>
      </c>
      <c r="K297" s="333">
        <v>0</v>
      </c>
      <c r="L297" s="333">
        <v>0.24</v>
      </c>
      <c r="M297" s="333">
        <v>0.2</v>
      </c>
      <c r="N297" s="334">
        <f t="shared" si="86"/>
        <v>0.44</v>
      </c>
      <c r="O297" s="335">
        <f t="shared" si="87"/>
        <v>158.82352941176467</v>
      </c>
    </row>
    <row r="298" spans="1:16" s="336" customFormat="1" ht="15" customHeight="1">
      <c r="A298" s="383" t="s">
        <v>26</v>
      </c>
      <c r="B298" s="393" t="s">
        <v>225</v>
      </c>
      <c r="C298" s="330" t="s">
        <v>10</v>
      </c>
      <c r="D298" s="331" t="s">
        <v>146</v>
      </c>
      <c r="E298" s="332">
        <v>0</v>
      </c>
      <c r="F298" s="333">
        <v>0</v>
      </c>
      <c r="G298" s="333">
        <v>5.53</v>
      </c>
      <c r="H298" s="333">
        <v>13.74</v>
      </c>
      <c r="I298" s="334">
        <f t="shared" si="85"/>
        <v>19.27</v>
      </c>
      <c r="J298" s="332">
        <v>0.01</v>
      </c>
      <c r="K298" s="333">
        <v>1.42</v>
      </c>
      <c r="L298" s="333">
        <v>4.28</v>
      </c>
      <c r="M298" s="333">
        <v>12.8</v>
      </c>
      <c r="N298" s="334">
        <f t="shared" si="86"/>
        <v>17.080000000000002</v>
      </c>
      <c r="O298" s="335">
        <f t="shared" si="87"/>
        <v>-11.364815775817316</v>
      </c>
    </row>
    <row r="299" spans="1:16" s="336" customFormat="1" ht="15" customHeight="1">
      <c r="A299" s="383" t="s">
        <v>703</v>
      </c>
      <c r="B299" s="393" t="s">
        <v>704</v>
      </c>
      <c r="C299" s="330" t="s">
        <v>10</v>
      </c>
      <c r="D299" s="331" t="s">
        <v>146</v>
      </c>
      <c r="E299" s="332">
        <v>0</v>
      </c>
      <c r="F299" s="333">
        <v>0.08</v>
      </c>
      <c r="G299" s="333">
        <v>0.14000000000000001</v>
      </c>
      <c r="H299" s="333">
        <v>0.12</v>
      </c>
      <c r="I299" s="334">
        <f t="shared" si="85"/>
        <v>0.26</v>
      </c>
      <c r="J299" s="332">
        <v>0</v>
      </c>
      <c r="K299" s="333">
        <v>0</v>
      </c>
      <c r="L299" s="333">
        <v>0.24</v>
      </c>
      <c r="M299" s="333">
        <v>0.25</v>
      </c>
      <c r="N299" s="334">
        <f t="shared" si="86"/>
        <v>0.49</v>
      </c>
      <c r="O299" s="335">
        <f t="shared" si="87"/>
        <v>88.461538461538453</v>
      </c>
    </row>
    <row r="300" spans="1:16" s="336" customFormat="1" ht="15" customHeight="1">
      <c r="A300" s="383" t="s">
        <v>33</v>
      </c>
      <c r="B300" s="393" t="s">
        <v>224</v>
      </c>
      <c r="C300" s="330" t="s">
        <v>10</v>
      </c>
      <c r="D300" s="331" t="s">
        <v>146</v>
      </c>
      <c r="E300" s="332">
        <v>0.06</v>
      </c>
      <c r="F300" s="333">
        <v>0</v>
      </c>
      <c r="G300" s="333">
        <v>5.52</v>
      </c>
      <c r="H300" s="333">
        <v>13.69</v>
      </c>
      <c r="I300" s="334">
        <f t="shared" si="85"/>
        <v>19.21</v>
      </c>
      <c r="J300" s="332">
        <v>0.09</v>
      </c>
      <c r="K300" s="333">
        <v>0.82</v>
      </c>
      <c r="L300" s="333">
        <v>6.08</v>
      </c>
      <c r="M300" s="333">
        <v>6.23</v>
      </c>
      <c r="N300" s="334">
        <f t="shared" si="86"/>
        <v>12.31</v>
      </c>
      <c r="O300" s="335">
        <f t="shared" si="87"/>
        <v>-35.918792295679339</v>
      </c>
    </row>
    <row r="301" spans="1:16" s="336" customFormat="1" ht="15" customHeight="1">
      <c r="A301" s="383" t="s">
        <v>483</v>
      </c>
      <c r="B301" s="393" t="s">
        <v>763</v>
      </c>
      <c r="C301" s="330" t="s">
        <v>10</v>
      </c>
      <c r="D301" s="331" t="s">
        <v>146</v>
      </c>
      <c r="E301" s="332">
        <v>7.0000000000000007E-2</v>
      </c>
      <c r="F301" s="333">
        <v>0</v>
      </c>
      <c r="G301" s="333">
        <v>2.1</v>
      </c>
      <c r="H301" s="333">
        <v>4.7300000000000004</v>
      </c>
      <c r="I301" s="334">
        <f t="shared" si="85"/>
        <v>6.83</v>
      </c>
      <c r="J301" s="332">
        <v>0</v>
      </c>
      <c r="K301" s="333">
        <v>0</v>
      </c>
      <c r="L301" s="333">
        <v>1.94</v>
      </c>
      <c r="M301" s="333">
        <v>2.23</v>
      </c>
      <c r="N301" s="334">
        <f t="shared" si="86"/>
        <v>4.17</v>
      </c>
      <c r="O301" s="335">
        <f t="shared" si="87"/>
        <v>-38.945827232796489</v>
      </c>
    </row>
    <row r="302" spans="1:16" s="336" customFormat="1" ht="15" customHeight="1">
      <c r="A302" s="395" t="s">
        <v>83</v>
      </c>
      <c r="B302" s="393" t="s">
        <v>223</v>
      </c>
      <c r="C302" s="330" t="s">
        <v>10</v>
      </c>
      <c r="D302" s="331" t="s">
        <v>146</v>
      </c>
      <c r="E302" s="332">
        <v>0</v>
      </c>
      <c r="F302" s="333">
        <v>0</v>
      </c>
      <c r="G302" s="333">
        <v>2.82</v>
      </c>
      <c r="H302" s="333">
        <v>7.66</v>
      </c>
      <c r="I302" s="334">
        <f t="shared" si="85"/>
        <v>10.48</v>
      </c>
      <c r="J302" s="332">
        <v>0</v>
      </c>
      <c r="K302" s="333">
        <v>0</v>
      </c>
      <c r="L302" s="333">
        <v>2.61</v>
      </c>
      <c r="M302" s="333">
        <v>8.4</v>
      </c>
      <c r="N302" s="334">
        <f t="shared" si="86"/>
        <v>11.01</v>
      </c>
      <c r="O302" s="335">
        <f t="shared" si="87"/>
        <v>5.0572519083969425</v>
      </c>
    </row>
    <row r="303" spans="1:16" s="336" customFormat="1" ht="15" customHeight="1">
      <c r="A303" s="383" t="s">
        <v>44</v>
      </c>
      <c r="B303" s="393" t="s">
        <v>222</v>
      </c>
      <c r="C303" s="330" t="s">
        <v>10</v>
      </c>
      <c r="D303" s="331" t="s">
        <v>146</v>
      </c>
      <c r="E303" s="332">
        <v>0</v>
      </c>
      <c r="F303" s="333">
        <v>0</v>
      </c>
      <c r="G303" s="333">
        <v>2.5</v>
      </c>
      <c r="H303" s="333">
        <v>8.73</v>
      </c>
      <c r="I303" s="334">
        <f t="shared" si="85"/>
        <v>11.23</v>
      </c>
      <c r="J303" s="332">
        <v>0</v>
      </c>
      <c r="K303" s="333">
        <v>0</v>
      </c>
      <c r="L303" s="333">
        <v>3.28</v>
      </c>
      <c r="M303" s="333">
        <v>3.39</v>
      </c>
      <c r="N303" s="334">
        <f t="shared" si="86"/>
        <v>6.67</v>
      </c>
      <c r="O303" s="335">
        <f t="shared" si="87"/>
        <v>-40.605520926090833</v>
      </c>
    </row>
    <row r="304" spans="1:16" s="336" customFormat="1" ht="15" customHeight="1">
      <c r="A304" s="383" t="s">
        <v>221</v>
      </c>
      <c r="B304" s="393" t="s">
        <v>220</v>
      </c>
      <c r="C304" s="330" t="s">
        <v>10</v>
      </c>
      <c r="D304" s="331" t="s">
        <v>146</v>
      </c>
      <c r="E304" s="332">
        <v>7.0000000000000007E-2</v>
      </c>
      <c r="F304" s="333">
        <v>0</v>
      </c>
      <c r="G304" s="333">
        <v>3.56</v>
      </c>
      <c r="H304" s="333">
        <v>8.1</v>
      </c>
      <c r="I304" s="334">
        <f t="shared" si="85"/>
        <v>11.66</v>
      </c>
      <c r="J304" s="332">
        <v>0.05</v>
      </c>
      <c r="K304" s="333">
        <v>1.37</v>
      </c>
      <c r="L304" s="333">
        <v>2.0499999999999998</v>
      </c>
      <c r="M304" s="333">
        <v>5.48</v>
      </c>
      <c r="N304" s="334">
        <f t="shared" si="86"/>
        <v>7.53</v>
      </c>
      <c r="O304" s="335">
        <f t="shared" si="87"/>
        <v>-35.420240137221271</v>
      </c>
    </row>
    <row r="305" spans="1:16" s="336" customFormat="1" ht="15" customHeight="1">
      <c r="A305" s="395" t="s">
        <v>540</v>
      </c>
      <c r="B305" s="393" t="s">
        <v>541</v>
      </c>
      <c r="C305" s="330" t="s">
        <v>10</v>
      </c>
      <c r="D305" s="331" t="s">
        <v>146</v>
      </c>
      <c r="E305" s="332">
        <v>0</v>
      </c>
      <c r="F305" s="333">
        <v>0</v>
      </c>
      <c r="G305" s="333">
        <v>3.93</v>
      </c>
      <c r="H305" s="333">
        <v>17.04</v>
      </c>
      <c r="I305" s="334">
        <f t="shared" si="85"/>
        <v>20.97</v>
      </c>
      <c r="J305" s="332">
        <v>0.02</v>
      </c>
      <c r="K305" s="333">
        <v>0</v>
      </c>
      <c r="L305" s="333">
        <v>7.02</v>
      </c>
      <c r="M305" s="333">
        <v>17.45</v>
      </c>
      <c r="N305" s="334">
        <f t="shared" si="86"/>
        <v>24.47</v>
      </c>
      <c r="O305" s="335">
        <f t="shared" si="87"/>
        <v>16.690510252742019</v>
      </c>
    </row>
    <row r="306" spans="1:16" s="336" customFormat="1" ht="15" customHeight="1">
      <c r="A306" s="383" t="s">
        <v>705</v>
      </c>
      <c r="B306" s="393" t="s">
        <v>706</v>
      </c>
      <c r="C306" s="330" t="s">
        <v>10</v>
      </c>
      <c r="D306" s="331" t="s">
        <v>146</v>
      </c>
      <c r="E306" s="332">
        <v>0</v>
      </c>
      <c r="F306" s="333">
        <v>0</v>
      </c>
      <c r="G306" s="333">
        <v>0.44</v>
      </c>
      <c r="H306" s="333">
        <v>0.69</v>
      </c>
      <c r="I306" s="334">
        <f t="shared" si="85"/>
        <v>1.1299999999999999</v>
      </c>
      <c r="J306" s="332">
        <v>0</v>
      </c>
      <c r="K306" s="333">
        <v>0</v>
      </c>
      <c r="L306" s="333">
        <v>1.24</v>
      </c>
      <c r="M306" s="333">
        <v>0.87</v>
      </c>
      <c r="N306" s="334">
        <f t="shared" si="86"/>
        <v>2.11</v>
      </c>
      <c r="O306" s="335">
        <f t="shared" si="87"/>
        <v>86.725663716814154</v>
      </c>
    </row>
    <row r="307" spans="1:16" s="336" customFormat="1" ht="15" customHeight="1">
      <c r="A307" s="383" t="s">
        <v>486</v>
      </c>
      <c r="B307" s="393" t="s">
        <v>219</v>
      </c>
      <c r="C307" s="330" t="s">
        <v>10</v>
      </c>
      <c r="D307" s="331" t="s">
        <v>146</v>
      </c>
      <c r="E307" s="332">
        <v>0.06</v>
      </c>
      <c r="F307" s="333">
        <v>0.35</v>
      </c>
      <c r="G307" s="333">
        <v>32.57</v>
      </c>
      <c r="H307" s="333">
        <v>43.35</v>
      </c>
      <c r="I307" s="334">
        <f t="shared" si="85"/>
        <v>75.92</v>
      </c>
      <c r="J307" s="332">
        <v>0.06</v>
      </c>
      <c r="K307" s="333">
        <v>1.1399999999999999</v>
      </c>
      <c r="L307" s="333">
        <v>27.68</v>
      </c>
      <c r="M307" s="333">
        <v>32.5</v>
      </c>
      <c r="N307" s="334">
        <f t="shared" si="86"/>
        <v>60.18</v>
      </c>
      <c r="O307" s="335">
        <f t="shared" si="87"/>
        <v>-20.732349841938881</v>
      </c>
    </row>
    <row r="308" spans="1:16" s="336" customFormat="1" ht="15" customHeight="1">
      <c r="A308" s="383" t="s">
        <v>416</v>
      </c>
      <c r="B308" s="396" t="s">
        <v>544</v>
      </c>
      <c r="C308" s="330" t="s">
        <v>10</v>
      </c>
      <c r="D308" s="331" t="s">
        <v>146</v>
      </c>
      <c r="E308" s="332">
        <v>0</v>
      </c>
      <c r="F308" s="333">
        <v>0</v>
      </c>
      <c r="G308" s="333">
        <v>4.71</v>
      </c>
      <c r="H308" s="333">
        <v>5.52</v>
      </c>
      <c r="I308" s="334">
        <f t="shared" si="85"/>
        <v>10.23</v>
      </c>
      <c r="J308" s="332">
        <v>0</v>
      </c>
      <c r="K308" s="333">
        <v>0</v>
      </c>
      <c r="L308" s="333">
        <v>4.4800000000000004</v>
      </c>
      <c r="M308" s="333">
        <v>4.08</v>
      </c>
      <c r="N308" s="334">
        <f t="shared" si="86"/>
        <v>8.56</v>
      </c>
      <c r="O308" s="335">
        <f t="shared" si="87"/>
        <v>-16.324535679374385</v>
      </c>
    </row>
    <row r="309" spans="1:16" s="336" customFormat="1" ht="15" customHeight="1">
      <c r="A309" s="383" t="s">
        <v>52</v>
      </c>
      <c r="B309" s="393" t="s">
        <v>218</v>
      </c>
      <c r="C309" s="330" t="s">
        <v>10</v>
      </c>
      <c r="D309" s="331" t="s">
        <v>146</v>
      </c>
      <c r="E309" s="332">
        <v>0.09</v>
      </c>
      <c r="F309" s="333">
        <v>1.73</v>
      </c>
      <c r="G309" s="333">
        <v>68.14</v>
      </c>
      <c r="H309" s="333">
        <v>142.24</v>
      </c>
      <c r="I309" s="334">
        <f t="shared" si="85"/>
        <v>210.38</v>
      </c>
      <c r="J309" s="332">
        <v>0.12</v>
      </c>
      <c r="K309" s="333">
        <v>0.82</v>
      </c>
      <c r="L309" s="333">
        <v>59.47</v>
      </c>
      <c r="M309" s="333">
        <v>127.4</v>
      </c>
      <c r="N309" s="334">
        <f t="shared" si="86"/>
        <v>186.87</v>
      </c>
      <c r="O309" s="335">
        <f t="shared" si="87"/>
        <v>-11.175016636562408</v>
      </c>
    </row>
    <row r="310" spans="1:16" s="336" customFormat="1" ht="15" customHeight="1">
      <c r="A310" s="383" t="s">
        <v>368</v>
      </c>
      <c r="B310" s="393" t="s">
        <v>369</v>
      </c>
      <c r="C310" s="330" t="s">
        <v>10</v>
      </c>
      <c r="D310" s="331" t="s">
        <v>146</v>
      </c>
      <c r="E310" s="332">
        <v>0.05</v>
      </c>
      <c r="F310" s="333">
        <v>0.46</v>
      </c>
      <c r="G310" s="333">
        <v>16.53</v>
      </c>
      <c r="H310" s="333">
        <v>39.21</v>
      </c>
      <c r="I310" s="334">
        <f t="shared" si="85"/>
        <v>55.74</v>
      </c>
      <c r="J310" s="332">
        <v>0.05</v>
      </c>
      <c r="K310" s="333">
        <v>2.27</v>
      </c>
      <c r="L310" s="333">
        <v>9.2899999999999991</v>
      </c>
      <c r="M310" s="333">
        <v>25.22</v>
      </c>
      <c r="N310" s="334">
        <f t="shared" si="86"/>
        <v>34.51</v>
      </c>
      <c r="O310" s="335">
        <f t="shared" si="87"/>
        <v>-38.087549336203807</v>
      </c>
    </row>
    <row r="311" spans="1:16" s="336" customFormat="1" ht="15" customHeight="1">
      <c r="A311" s="383" t="s">
        <v>623</v>
      </c>
      <c r="B311" s="393" t="s">
        <v>664</v>
      </c>
      <c r="C311" s="330" t="s">
        <v>10</v>
      </c>
      <c r="D311" s="331" t="s">
        <v>146</v>
      </c>
      <c r="E311" s="332">
        <v>0.02</v>
      </c>
      <c r="F311" s="333">
        <v>0.06</v>
      </c>
      <c r="G311" s="333">
        <v>2.59</v>
      </c>
      <c r="H311" s="333">
        <v>4.3499999999999996</v>
      </c>
      <c r="I311" s="334">
        <f t="shared" si="85"/>
        <v>6.9399999999999995</v>
      </c>
      <c r="J311" s="332">
        <v>0</v>
      </c>
      <c r="K311" s="333">
        <v>0.2</v>
      </c>
      <c r="L311" s="333">
        <v>2.0299999999999998</v>
      </c>
      <c r="M311" s="333">
        <v>2.4300000000000002</v>
      </c>
      <c r="N311" s="334">
        <f t="shared" si="86"/>
        <v>4.46</v>
      </c>
      <c r="O311" s="335">
        <f t="shared" si="87"/>
        <v>-35.734870317002873</v>
      </c>
    </row>
    <row r="312" spans="1:16" s="336" customFormat="1" ht="15" customHeight="1">
      <c r="A312" s="383" t="s">
        <v>547</v>
      </c>
      <c r="B312" s="393" t="s">
        <v>548</v>
      </c>
      <c r="C312" s="330" t="s">
        <v>10</v>
      </c>
      <c r="D312" s="331" t="s">
        <v>146</v>
      </c>
      <c r="E312" s="332">
        <v>0.01</v>
      </c>
      <c r="F312" s="333">
        <v>0.2</v>
      </c>
      <c r="G312" s="333">
        <v>1.34</v>
      </c>
      <c r="H312" s="333">
        <v>2.81</v>
      </c>
      <c r="I312" s="334">
        <f t="shared" si="85"/>
        <v>4.1500000000000004</v>
      </c>
      <c r="J312" s="332">
        <v>0</v>
      </c>
      <c r="K312" s="333">
        <v>0.52</v>
      </c>
      <c r="L312" s="333">
        <v>1.34</v>
      </c>
      <c r="M312" s="333">
        <v>2.29</v>
      </c>
      <c r="N312" s="334">
        <f t="shared" si="86"/>
        <v>3.63</v>
      </c>
      <c r="O312" s="335">
        <f t="shared" si="87"/>
        <v>-12.530120481927721</v>
      </c>
    </row>
    <row r="313" spans="1:16" s="336" customFormat="1" ht="15" customHeight="1">
      <c r="A313" s="383" t="s">
        <v>60</v>
      </c>
      <c r="B313" s="393" t="s">
        <v>217</v>
      </c>
      <c r="C313" s="330" t="s">
        <v>10</v>
      </c>
      <c r="D313" s="331" t="s">
        <v>146</v>
      </c>
      <c r="E313" s="332">
        <v>0</v>
      </c>
      <c r="F313" s="333">
        <v>0</v>
      </c>
      <c r="G313" s="333">
        <v>2</v>
      </c>
      <c r="H313" s="333">
        <v>4.49</v>
      </c>
      <c r="I313" s="334">
        <f t="shared" si="85"/>
        <v>6.49</v>
      </c>
      <c r="J313" s="332">
        <v>0</v>
      </c>
      <c r="K313" s="333">
        <v>0</v>
      </c>
      <c r="L313" s="333">
        <v>2.13</v>
      </c>
      <c r="M313" s="333">
        <v>3.76</v>
      </c>
      <c r="N313" s="334">
        <f t="shared" si="86"/>
        <v>5.89</v>
      </c>
      <c r="O313" s="335">
        <f t="shared" si="87"/>
        <v>-9.2449922958397597</v>
      </c>
    </row>
    <row r="314" spans="1:16" s="336" customFormat="1" ht="15" customHeight="1">
      <c r="A314" s="383" t="s">
        <v>624</v>
      </c>
      <c r="B314" s="396" t="s">
        <v>665</v>
      </c>
      <c r="C314" s="330" t="s">
        <v>10</v>
      </c>
      <c r="D314" s="331" t="s">
        <v>146</v>
      </c>
      <c r="E314" s="332">
        <v>0.01</v>
      </c>
      <c r="F314" s="333">
        <v>0</v>
      </c>
      <c r="G314" s="333">
        <v>0.21</v>
      </c>
      <c r="H314" s="333">
        <v>1.01</v>
      </c>
      <c r="I314" s="334">
        <f t="shared" si="85"/>
        <v>1.22</v>
      </c>
      <c r="J314" s="332">
        <v>0</v>
      </c>
      <c r="K314" s="333">
        <v>0.05</v>
      </c>
      <c r="L314" s="333">
        <v>0.7</v>
      </c>
      <c r="M314" s="333">
        <v>1.17</v>
      </c>
      <c r="N314" s="334">
        <f t="shared" si="86"/>
        <v>1.8699999999999999</v>
      </c>
      <c r="O314" s="335">
        <f t="shared" si="87"/>
        <v>53.278688524590166</v>
      </c>
    </row>
    <row r="315" spans="1:16" s="336" customFormat="1" ht="15" customHeight="1">
      <c r="A315" s="383" t="s">
        <v>685</v>
      </c>
      <c r="B315" s="393" t="s">
        <v>707</v>
      </c>
      <c r="C315" s="330" t="s">
        <v>10</v>
      </c>
      <c r="D315" s="331" t="s">
        <v>666</v>
      </c>
      <c r="E315" s="332">
        <v>0.02</v>
      </c>
      <c r="F315" s="333">
        <v>0</v>
      </c>
      <c r="G315" s="333">
        <v>0</v>
      </c>
      <c r="H315" s="333">
        <v>0.14000000000000001</v>
      </c>
      <c r="I315" s="334">
        <f t="shared" si="85"/>
        <v>0.14000000000000001</v>
      </c>
      <c r="J315" s="332">
        <v>0.03</v>
      </c>
      <c r="K315" s="333">
        <v>0</v>
      </c>
      <c r="L315" s="333">
        <v>0</v>
      </c>
      <c r="M315" s="333">
        <v>0.22</v>
      </c>
      <c r="N315" s="334">
        <f t="shared" si="86"/>
        <v>0.22</v>
      </c>
      <c r="O315" s="335">
        <f t="shared" si="87"/>
        <v>57.142857142857139</v>
      </c>
    </row>
    <row r="316" spans="1:16" s="336" customFormat="1" ht="15" customHeight="1">
      <c r="A316" s="383" t="s">
        <v>542</v>
      </c>
      <c r="B316" s="393" t="s">
        <v>543</v>
      </c>
      <c r="C316" s="330" t="s">
        <v>10</v>
      </c>
      <c r="D316" s="331" t="s">
        <v>666</v>
      </c>
      <c r="E316" s="332">
        <v>0</v>
      </c>
      <c r="F316" s="333">
        <v>0.26</v>
      </c>
      <c r="G316" s="333">
        <v>1.06</v>
      </c>
      <c r="H316" s="333">
        <v>1.83</v>
      </c>
      <c r="I316" s="334">
        <f t="shared" si="85"/>
        <v>2.89</v>
      </c>
      <c r="J316" s="332">
        <v>0</v>
      </c>
      <c r="K316" s="333">
        <v>0.51</v>
      </c>
      <c r="L316" s="333">
        <v>3.83</v>
      </c>
      <c r="M316" s="333">
        <v>4.3600000000000003</v>
      </c>
      <c r="N316" s="334">
        <f t="shared" si="86"/>
        <v>8.1900000000000013</v>
      </c>
      <c r="O316" s="335">
        <f t="shared" si="87"/>
        <v>183.39100346020763</v>
      </c>
    </row>
    <row r="317" spans="1:16" s="336" customFormat="1" ht="15" customHeight="1">
      <c r="A317" s="383" t="s">
        <v>545</v>
      </c>
      <c r="B317" s="396" t="s">
        <v>546</v>
      </c>
      <c r="C317" s="330" t="s">
        <v>10</v>
      </c>
      <c r="D317" s="331" t="s">
        <v>666</v>
      </c>
      <c r="E317" s="332">
        <v>0</v>
      </c>
      <c r="F317" s="333">
        <v>0.18</v>
      </c>
      <c r="G317" s="333">
        <v>1.34</v>
      </c>
      <c r="H317" s="333">
        <v>4.24</v>
      </c>
      <c r="I317" s="334">
        <f t="shared" si="85"/>
        <v>5.58</v>
      </c>
      <c r="J317" s="332">
        <v>0</v>
      </c>
      <c r="K317" s="333">
        <v>0.36</v>
      </c>
      <c r="L317" s="333">
        <v>1.48</v>
      </c>
      <c r="M317" s="333">
        <v>3.2</v>
      </c>
      <c r="N317" s="334">
        <f t="shared" si="86"/>
        <v>4.68</v>
      </c>
      <c r="O317" s="335">
        <f t="shared" si="87"/>
        <v>-16.129032258064523</v>
      </c>
    </row>
    <row r="318" spans="1:16" s="99" customFormat="1" ht="15" customHeight="1">
      <c r="A318" s="164"/>
      <c r="B318" s="261"/>
      <c r="C318" s="171"/>
      <c r="D318" s="174"/>
      <c r="E318" s="164"/>
      <c r="F318" s="260"/>
      <c r="G318" s="260"/>
      <c r="H318" s="260"/>
      <c r="I318" s="261"/>
      <c r="J318" s="164"/>
      <c r="K318" s="260"/>
      <c r="L318" s="260"/>
      <c r="M318" s="260"/>
      <c r="N318" s="261"/>
      <c r="O318" s="160"/>
    </row>
    <row r="319" spans="1:16" s="135" customFormat="1" ht="15" customHeight="1">
      <c r="A319" s="401" t="s">
        <v>325</v>
      </c>
      <c r="B319" s="172"/>
      <c r="C319" s="96"/>
      <c r="D319" s="153"/>
      <c r="E319" s="167">
        <f t="shared" ref="E319:N319" si="88">SUM(E290:E318)</f>
        <v>0.47000000000000003</v>
      </c>
      <c r="F319" s="292">
        <f t="shared" si="88"/>
        <v>3.8800000000000003</v>
      </c>
      <c r="G319" s="292">
        <f t="shared" si="88"/>
        <v>169.65</v>
      </c>
      <c r="H319" s="292">
        <f t="shared" si="88"/>
        <v>341.21</v>
      </c>
      <c r="I319" s="293">
        <f t="shared" si="88"/>
        <v>510.86</v>
      </c>
      <c r="J319" s="167">
        <f t="shared" si="88"/>
        <v>0.42999999999999994</v>
      </c>
      <c r="K319" s="292">
        <f t="shared" si="88"/>
        <v>10.719999999999999</v>
      </c>
      <c r="L319" s="292">
        <f t="shared" si="88"/>
        <v>149.16999999999999</v>
      </c>
      <c r="M319" s="292">
        <f t="shared" si="88"/>
        <v>278.22000000000003</v>
      </c>
      <c r="N319" s="293">
        <f t="shared" si="88"/>
        <v>427.39000000000004</v>
      </c>
      <c r="O319" s="288">
        <f t="shared" ref="O319" si="89">((N319/I319)-1)*100</f>
        <v>-16.339114434483026</v>
      </c>
    </row>
    <row r="320" spans="1:16" s="99" customFormat="1" ht="15" customHeight="1">
      <c r="A320" s="161"/>
      <c r="B320" s="397"/>
      <c r="C320" s="163"/>
      <c r="D320" s="105"/>
      <c r="E320" s="164"/>
      <c r="F320" s="260"/>
      <c r="G320" s="260"/>
      <c r="H320" s="260"/>
      <c r="I320" s="261"/>
      <c r="J320" s="164"/>
      <c r="K320" s="260"/>
      <c r="L320" s="260"/>
      <c r="M320" s="260"/>
      <c r="N320" s="261"/>
      <c r="O320" s="160"/>
      <c r="P320" s="165"/>
    </row>
    <row r="321" spans="1:16" s="151" customFormat="1" ht="15" customHeight="1">
      <c r="A321" s="465" t="s">
        <v>292</v>
      </c>
      <c r="B321" s="467" t="s">
        <v>66</v>
      </c>
      <c r="C321" s="469" t="s">
        <v>293</v>
      </c>
      <c r="D321" s="471" t="s">
        <v>294</v>
      </c>
      <c r="E321" s="473" t="s">
        <v>684</v>
      </c>
      <c r="F321" s="474"/>
      <c r="G321" s="474"/>
      <c r="H321" s="474"/>
      <c r="I321" s="475"/>
      <c r="J321" s="473" t="s">
        <v>721</v>
      </c>
      <c r="K321" s="474"/>
      <c r="L321" s="474"/>
      <c r="M321" s="474"/>
      <c r="N321" s="475"/>
      <c r="O321" s="150" t="s">
        <v>65</v>
      </c>
    </row>
    <row r="322" spans="1:16" s="151" customFormat="1" ht="27">
      <c r="A322" s="466"/>
      <c r="B322" s="468"/>
      <c r="C322" s="470"/>
      <c r="D322" s="472"/>
      <c r="E322" s="9" t="s">
        <v>67</v>
      </c>
      <c r="F322" s="244" t="s">
        <v>497</v>
      </c>
      <c r="G322" s="240" t="s">
        <v>385</v>
      </c>
      <c r="H322" s="10" t="s">
        <v>383</v>
      </c>
      <c r="I322" s="241" t="s">
        <v>384</v>
      </c>
      <c r="J322" s="9" t="s">
        <v>67</v>
      </c>
      <c r="K322" s="244" t="s">
        <v>497</v>
      </c>
      <c r="L322" s="240" t="s">
        <v>385</v>
      </c>
      <c r="M322" s="10" t="s">
        <v>383</v>
      </c>
      <c r="N322" s="241" t="s">
        <v>384</v>
      </c>
      <c r="O322" s="152" t="s">
        <v>68</v>
      </c>
    </row>
    <row r="323" spans="1:16" s="99" customFormat="1" ht="15" customHeight="1">
      <c r="A323" s="161"/>
      <c r="B323" s="397"/>
      <c r="C323" s="163"/>
      <c r="D323" s="105"/>
      <c r="E323" s="164"/>
      <c r="F323" s="260"/>
      <c r="G323" s="260"/>
      <c r="H323" s="260"/>
      <c r="I323" s="261"/>
      <c r="J323" s="164"/>
      <c r="K323" s="260"/>
      <c r="L323" s="260"/>
      <c r="M323" s="260"/>
      <c r="N323" s="261"/>
      <c r="O323" s="160"/>
      <c r="P323" s="165"/>
    </row>
    <row r="324" spans="1:16" s="151" customFormat="1" ht="15" customHeight="1">
      <c r="A324" s="402" t="s">
        <v>302</v>
      </c>
      <c r="B324" s="173" t="s">
        <v>91</v>
      </c>
      <c r="C324" s="96" t="s">
        <v>69</v>
      </c>
      <c r="D324" s="153"/>
      <c r="E324" s="157" t="s">
        <v>69</v>
      </c>
      <c r="F324" s="158"/>
      <c r="G324" s="158"/>
      <c r="H324" s="158" t="s">
        <v>69</v>
      </c>
      <c r="I324" s="159"/>
      <c r="J324" s="157" t="s">
        <v>69</v>
      </c>
      <c r="K324" s="158" t="s">
        <v>69</v>
      </c>
      <c r="L324" s="158"/>
      <c r="M324" s="158"/>
      <c r="N324" s="159" t="s">
        <v>69</v>
      </c>
      <c r="O324" s="155"/>
    </row>
    <row r="325" spans="1:16" s="336" customFormat="1" ht="15" customHeight="1">
      <c r="A325" s="383" t="s">
        <v>392</v>
      </c>
      <c r="B325" s="408" t="s">
        <v>393</v>
      </c>
      <c r="C325" s="330" t="s">
        <v>10</v>
      </c>
      <c r="D325" s="340" t="s">
        <v>148</v>
      </c>
      <c r="E325" s="332">
        <v>0.01</v>
      </c>
      <c r="F325" s="333">
        <v>0.14000000000000001</v>
      </c>
      <c r="G325" s="333">
        <v>12.53</v>
      </c>
      <c r="H325" s="333">
        <v>14.19</v>
      </c>
      <c r="I325" s="334">
        <f t="shared" ref="I325:I357" si="90">G325+H325</f>
        <v>26.72</v>
      </c>
      <c r="J325" s="332">
        <v>0</v>
      </c>
      <c r="K325" s="333">
        <v>0</v>
      </c>
      <c r="L325" s="333">
        <v>10.82</v>
      </c>
      <c r="M325" s="333">
        <v>11.27</v>
      </c>
      <c r="N325" s="334">
        <f t="shared" ref="N325:N357" si="91">L325+M325</f>
        <v>22.09</v>
      </c>
      <c r="O325" s="335">
        <f t="shared" ref="O325:O357" si="92">((N325/I325)-1)*100</f>
        <v>-17.327844311377238</v>
      </c>
    </row>
    <row r="326" spans="1:16" s="336" customFormat="1" ht="15" customHeight="1">
      <c r="A326" s="383" t="s">
        <v>450</v>
      </c>
      <c r="B326" s="393" t="s">
        <v>549</v>
      </c>
      <c r="C326" s="330" t="s">
        <v>10</v>
      </c>
      <c r="D326" s="331" t="s">
        <v>148</v>
      </c>
      <c r="E326" s="332">
        <v>0</v>
      </c>
      <c r="F326" s="333">
        <v>0</v>
      </c>
      <c r="G326" s="333">
        <v>1.08</v>
      </c>
      <c r="H326" s="333">
        <v>0.97</v>
      </c>
      <c r="I326" s="334">
        <f t="shared" si="90"/>
        <v>2.0499999999999998</v>
      </c>
      <c r="J326" s="332">
        <v>0</v>
      </c>
      <c r="K326" s="333">
        <v>0</v>
      </c>
      <c r="L326" s="333">
        <v>0.77</v>
      </c>
      <c r="M326" s="333">
        <v>1.3</v>
      </c>
      <c r="N326" s="334">
        <f t="shared" si="91"/>
        <v>2.0700000000000003</v>
      </c>
      <c r="O326" s="335">
        <f t="shared" si="92"/>
        <v>0.97560975609758405</v>
      </c>
    </row>
    <row r="327" spans="1:16" s="336" customFormat="1" ht="15" customHeight="1">
      <c r="A327" s="383" t="s">
        <v>451</v>
      </c>
      <c r="B327" s="396" t="s">
        <v>550</v>
      </c>
      <c r="C327" s="330" t="s">
        <v>10</v>
      </c>
      <c r="D327" s="331" t="s">
        <v>148</v>
      </c>
      <c r="E327" s="332">
        <v>0</v>
      </c>
      <c r="F327" s="333">
        <v>0.64</v>
      </c>
      <c r="G327" s="333">
        <v>0.24</v>
      </c>
      <c r="H327" s="333">
        <v>1.18</v>
      </c>
      <c r="I327" s="334">
        <f t="shared" si="90"/>
        <v>1.42</v>
      </c>
      <c r="J327" s="332">
        <v>0</v>
      </c>
      <c r="K327" s="333">
        <v>0</v>
      </c>
      <c r="L327" s="333">
        <v>0.54</v>
      </c>
      <c r="M327" s="333">
        <v>1.95</v>
      </c>
      <c r="N327" s="334">
        <f t="shared" si="91"/>
        <v>2.4900000000000002</v>
      </c>
      <c r="O327" s="335">
        <f t="shared" si="92"/>
        <v>75.352112676056365</v>
      </c>
    </row>
    <row r="328" spans="1:16" s="336" customFormat="1" ht="15" customHeight="1">
      <c r="A328" s="383" t="s">
        <v>551</v>
      </c>
      <c r="B328" s="396" t="s">
        <v>552</v>
      </c>
      <c r="C328" s="330" t="s">
        <v>10</v>
      </c>
      <c r="D328" s="331" t="s">
        <v>148</v>
      </c>
      <c r="E328" s="332">
        <v>0</v>
      </c>
      <c r="F328" s="333">
        <v>0</v>
      </c>
      <c r="G328" s="333">
        <v>0.37</v>
      </c>
      <c r="H328" s="333">
        <v>0.89</v>
      </c>
      <c r="I328" s="334">
        <f t="shared" si="90"/>
        <v>1.26</v>
      </c>
      <c r="J328" s="332">
        <v>0</v>
      </c>
      <c r="K328" s="333">
        <v>0</v>
      </c>
      <c r="L328" s="333">
        <v>0.78</v>
      </c>
      <c r="M328" s="333">
        <v>0.73</v>
      </c>
      <c r="N328" s="334">
        <f t="shared" si="91"/>
        <v>1.51</v>
      </c>
      <c r="O328" s="335">
        <f t="shared" si="92"/>
        <v>19.841269841269838</v>
      </c>
    </row>
    <row r="329" spans="1:16" s="336" customFormat="1" ht="15" customHeight="1">
      <c r="A329" s="383" t="s">
        <v>553</v>
      </c>
      <c r="B329" s="396" t="s">
        <v>554</v>
      </c>
      <c r="C329" s="330" t="s">
        <v>10</v>
      </c>
      <c r="D329" s="331" t="s">
        <v>148</v>
      </c>
      <c r="E329" s="332">
        <v>0</v>
      </c>
      <c r="F329" s="333">
        <v>0</v>
      </c>
      <c r="G329" s="333">
        <v>0.14000000000000001</v>
      </c>
      <c r="H329" s="333">
        <v>0.33</v>
      </c>
      <c r="I329" s="334">
        <f t="shared" si="90"/>
        <v>0.47000000000000003</v>
      </c>
      <c r="J329" s="332">
        <v>0</v>
      </c>
      <c r="K329" s="333">
        <v>0.78</v>
      </c>
      <c r="L329" s="333">
        <v>0.12</v>
      </c>
      <c r="M329" s="333">
        <v>0.17</v>
      </c>
      <c r="N329" s="334">
        <f t="shared" si="91"/>
        <v>0.29000000000000004</v>
      </c>
      <c r="O329" s="335">
        <f t="shared" si="92"/>
        <v>-38.297872340425535</v>
      </c>
    </row>
    <row r="330" spans="1:16" s="336" customFormat="1" ht="15" customHeight="1">
      <c r="A330" s="383" t="s">
        <v>24</v>
      </c>
      <c r="B330" s="396" t="s">
        <v>245</v>
      </c>
      <c r="C330" s="330" t="s">
        <v>10</v>
      </c>
      <c r="D330" s="331" t="s">
        <v>148</v>
      </c>
      <c r="E330" s="332">
        <v>0.01</v>
      </c>
      <c r="F330" s="333">
        <v>0.01</v>
      </c>
      <c r="G330" s="333">
        <v>4.51</v>
      </c>
      <c r="H330" s="333">
        <v>13.39</v>
      </c>
      <c r="I330" s="334">
        <f t="shared" si="90"/>
        <v>17.899999999999999</v>
      </c>
      <c r="J330" s="332">
        <v>0.01</v>
      </c>
      <c r="K330" s="333">
        <v>0.01</v>
      </c>
      <c r="L330" s="333">
        <v>10.62</v>
      </c>
      <c r="M330" s="333">
        <v>4.91</v>
      </c>
      <c r="N330" s="334">
        <f t="shared" si="91"/>
        <v>15.53</v>
      </c>
      <c r="O330" s="335">
        <f t="shared" si="92"/>
        <v>-13.240223463687151</v>
      </c>
    </row>
    <row r="331" spans="1:16" s="336" customFormat="1" ht="15" customHeight="1">
      <c r="A331" s="383" t="s">
        <v>27</v>
      </c>
      <c r="B331" s="396" t="s">
        <v>244</v>
      </c>
      <c r="C331" s="330" t="s">
        <v>10</v>
      </c>
      <c r="D331" s="331" t="s">
        <v>148</v>
      </c>
      <c r="E331" s="332">
        <v>0</v>
      </c>
      <c r="F331" s="333">
        <v>0.53</v>
      </c>
      <c r="G331" s="333">
        <v>5.22</v>
      </c>
      <c r="H331" s="333">
        <v>7.48</v>
      </c>
      <c r="I331" s="334">
        <f t="shared" si="90"/>
        <v>12.7</v>
      </c>
      <c r="J331" s="332">
        <v>0.01</v>
      </c>
      <c r="K331" s="333">
        <v>0.23</v>
      </c>
      <c r="L331" s="333">
        <v>5.41</v>
      </c>
      <c r="M331" s="333">
        <v>6.2</v>
      </c>
      <c r="N331" s="334">
        <f t="shared" si="91"/>
        <v>11.61</v>
      </c>
      <c r="O331" s="335">
        <f t="shared" si="92"/>
        <v>-8.582677165354335</v>
      </c>
    </row>
    <row r="332" spans="1:16" s="336" customFormat="1" ht="15" customHeight="1">
      <c r="A332" s="383" t="s">
        <v>31</v>
      </c>
      <c r="B332" s="396" t="s">
        <v>243</v>
      </c>
      <c r="C332" s="330" t="s">
        <v>10</v>
      </c>
      <c r="D332" s="331" t="s">
        <v>148</v>
      </c>
      <c r="E332" s="332">
        <v>0</v>
      </c>
      <c r="F332" s="333">
        <v>0.17</v>
      </c>
      <c r="G332" s="333">
        <v>0.85</v>
      </c>
      <c r="H332" s="333">
        <v>6.04</v>
      </c>
      <c r="I332" s="334">
        <f t="shared" si="90"/>
        <v>6.89</v>
      </c>
      <c r="J332" s="332">
        <v>0</v>
      </c>
      <c r="K332" s="333">
        <v>1</v>
      </c>
      <c r="L332" s="333">
        <v>0.8</v>
      </c>
      <c r="M332" s="333">
        <v>3.21</v>
      </c>
      <c r="N332" s="334">
        <f t="shared" si="91"/>
        <v>4.01</v>
      </c>
      <c r="O332" s="335">
        <f t="shared" si="92"/>
        <v>-41.799709724238021</v>
      </c>
    </row>
    <row r="333" spans="1:16" s="336" customFormat="1" ht="15" customHeight="1">
      <c r="A333" s="383" t="s">
        <v>555</v>
      </c>
      <c r="B333" s="396" t="s">
        <v>556</v>
      </c>
      <c r="C333" s="330" t="s">
        <v>10</v>
      </c>
      <c r="D333" s="331" t="s">
        <v>148</v>
      </c>
      <c r="E333" s="332">
        <v>0</v>
      </c>
      <c r="F333" s="333">
        <v>0.04</v>
      </c>
      <c r="G333" s="333">
        <v>2.5499999999999998</v>
      </c>
      <c r="H333" s="333">
        <v>1.03</v>
      </c>
      <c r="I333" s="334">
        <f t="shared" si="90"/>
        <v>3.58</v>
      </c>
      <c r="J333" s="332">
        <v>0</v>
      </c>
      <c r="K333" s="333">
        <v>0.38</v>
      </c>
      <c r="L333" s="333">
        <v>1.31</v>
      </c>
      <c r="M333" s="333">
        <v>2.2000000000000002</v>
      </c>
      <c r="N333" s="334">
        <f t="shared" si="91"/>
        <v>3.5100000000000002</v>
      </c>
      <c r="O333" s="335">
        <f t="shared" si="92"/>
        <v>-1.9553072625698276</v>
      </c>
    </row>
    <row r="334" spans="1:16" s="336" customFormat="1" ht="15" customHeight="1">
      <c r="A334" s="383" t="s">
        <v>394</v>
      </c>
      <c r="B334" s="396" t="s">
        <v>395</v>
      </c>
      <c r="C334" s="330" t="s">
        <v>10</v>
      </c>
      <c r="D334" s="331" t="s">
        <v>148</v>
      </c>
      <c r="E334" s="332">
        <v>0</v>
      </c>
      <c r="F334" s="333">
        <v>0.04</v>
      </c>
      <c r="G334" s="333">
        <v>3.15</v>
      </c>
      <c r="H334" s="333">
        <v>7.59</v>
      </c>
      <c r="I334" s="334">
        <f t="shared" si="90"/>
        <v>10.74</v>
      </c>
      <c r="J334" s="332">
        <v>0</v>
      </c>
      <c r="K334" s="333">
        <v>0</v>
      </c>
      <c r="L334" s="333">
        <v>2.02</v>
      </c>
      <c r="M334" s="333">
        <v>7.81</v>
      </c>
      <c r="N334" s="334">
        <f t="shared" si="91"/>
        <v>9.83</v>
      </c>
      <c r="O334" s="335">
        <f t="shared" si="92"/>
        <v>-8.4729981378026125</v>
      </c>
    </row>
    <row r="335" spans="1:16" s="336" customFormat="1" ht="15" customHeight="1">
      <c r="A335" s="383" t="s">
        <v>619</v>
      </c>
      <c r="B335" s="396" t="s">
        <v>667</v>
      </c>
      <c r="C335" s="330" t="s">
        <v>10</v>
      </c>
      <c r="D335" s="331" t="s">
        <v>148</v>
      </c>
      <c r="E335" s="332">
        <v>0</v>
      </c>
      <c r="F335" s="333">
        <v>0</v>
      </c>
      <c r="G335" s="333">
        <v>0.25</v>
      </c>
      <c r="H335" s="333">
        <v>0.33</v>
      </c>
      <c r="I335" s="334">
        <f t="shared" si="90"/>
        <v>0.58000000000000007</v>
      </c>
      <c r="J335" s="332">
        <v>0</v>
      </c>
      <c r="K335" s="333">
        <v>0.72</v>
      </c>
      <c r="L335" s="333">
        <v>0.17</v>
      </c>
      <c r="M335" s="333">
        <v>1.77</v>
      </c>
      <c r="N335" s="334">
        <f t="shared" si="91"/>
        <v>1.94</v>
      </c>
      <c r="O335" s="335">
        <f t="shared" si="92"/>
        <v>234.48275862068959</v>
      </c>
    </row>
    <row r="336" spans="1:16" s="336" customFormat="1" ht="15" customHeight="1">
      <c r="A336" s="383" t="s">
        <v>35</v>
      </c>
      <c r="B336" s="396" t="s">
        <v>242</v>
      </c>
      <c r="C336" s="330" t="s">
        <v>10</v>
      </c>
      <c r="D336" s="331" t="s">
        <v>148</v>
      </c>
      <c r="E336" s="332">
        <v>0.01</v>
      </c>
      <c r="F336" s="333">
        <v>0.26</v>
      </c>
      <c r="G336" s="333">
        <v>31.98</v>
      </c>
      <c r="H336" s="333">
        <v>16.78</v>
      </c>
      <c r="I336" s="334">
        <f t="shared" si="90"/>
        <v>48.760000000000005</v>
      </c>
      <c r="J336" s="332">
        <v>0.01</v>
      </c>
      <c r="K336" s="333">
        <v>0.01</v>
      </c>
      <c r="L336" s="333">
        <v>18.64</v>
      </c>
      <c r="M336" s="333">
        <v>16.170000000000002</v>
      </c>
      <c r="N336" s="334">
        <f t="shared" si="91"/>
        <v>34.81</v>
      </c>
      <c r="O336" s="335">
        <f t="shared" si="92"/>
        <v>-28.609515996718628</v>
      </c>
    </row>
    <row r="337" spans="1:15" s="336" customFormat="1" ht="15" customHeight="1">
      <c r="A337" s="383" t="s">
        <v>620</v>
      </c>
      <c r="B337" s="396" t="s">
        <v>759</v>
      </c>
      <c r="C337" s="330" t="s">
        <v>10</v>
      </c>
      <c r="D337" s="331" t="s">
        <v>148</v>
      </c>
      <c r="E337" s="332">
        <v>0</v>
      </c>
      <c r="F337" s="333">
        <v>0.1</v>
      </c>
      <c r="G337" s="333">
        <v>1.18</v>
      </c>
      <c r="H337" s="333">
        <v>0.77</v>
      </c>
      <c r="I337" s="334">
        <f t="shared" si="90"/>
        <v>1.95</v>
      </c>
      <c r="J337" s="332">
        <v>0</v>
      </c>
      <c r="K337" s="333">
        <v>0.59</v>
      </c>
      <c r="L337" s="333">
        <v>0.49</v>
      </c>
      <c r="M337" s="333">
        <v>2.5099999999999998</v>
      </c>
      <c r="N337" s="334">
        <f t="shared" si="91"/>
        <v>3</v>
      </c>
      <c r="O337" s="335">
        <f t="shared" si="92"/>
        <v>53.846153846153854</v>
      </c>
    </row>
    <row r="338" spans="1:15" s="336" customFormat="1" ht="15" customHeight="1">
      <c r="A338" s="383" t="s">
        <v>41</v>
      </c>
      <c r="B338" s="393" t="s">
        <v>241</v>
      </c>
      <c r="C338" s="330" t="s">
        <v>10</v>
      </c>
      <c r="D338" s="331" t="s">
        <v>148</v>
      </c>
      <c r="E338" s="332">
        <v>0</v>
      </c>
      <c r="F338" s="333">
        <v>0</v>
      </c>
      <c r="G338" s="333">
        <v>3.06</v>
      </c>
      <c r="H338" s="333">
        <v>1.77</v>
      </c>
      <c r="I338" s="334">
        <f t="shared" si="90"/>
        <v>4.83</v>
      </c>
      <c r="J338" s="332">
        <v>0</v>
      </c>
      <c r="K338" s="333">
        <v>0</v>
      </c>
      <c r="L338" s="333">
        <v>0.74</v>
      </c>
      <c r="M338" s="333">
        <v>1.27</v>
      </c>
      <c r="N338" s="334">
        <f t="shared" si="91"/>
        <v>2.0099999999999998</v>
      </c>
      <c r="O338" s="335">
        <f t="shared" si="92"/>
        <v>-58.385093167701861</v>
      </c>
    </row>
    <row r="339" spans="1:15" s="336" customFormat="1" ht="15" customHeight="1">
      <c r="A339" s="383" t="s">
        <v>4</v>
      </c>
      <c r="B339" s="393" t="s">
        <v>240</v>
      </c>
      <c r="C339" s="330" t="s">
        <v>10</v>
      </c>
      <c r="D339" s="338" t="s">
        <v>148</v>
      </c>
      <c r="E339" s="332">
        <v>0</v>
      </c>
      <c r="F339" s="333">
        <v>0</v>
      </c>
      <c r="G339" s="333">
        <v>1.1399999999999999</v>
      </c>
      <c r="H339" s="333">
        <v>6.95</v>
      </c>
      <c r="I339" s="334">
        <f t="shared" si="90"/>
        <v>8.09</v>
      </c>
      <c r="J339" s="332">
        <v>0</v>
      </c>
      <c r="K339" s="333">
        <v>0.77</v>
      </c>
      <c r="L339" s="333">
        <v>0.85</v>
      </c>
      <c r="M339" s="333">
        <v>2.98</v>
      </c>
      <c r="N339" s="334">
        <f t="shared" si="91"/>
        <v>3.83</v>
      </c>
      <c r="O339" s="335">
        <f t="shared" si="92"/>
        <v>-52.657601977750311</v>
      </c>
    </row>
    <row r="340" spans="1:15" s="336" customFormat="1" ht="15" customHeight="1">
      <c r="A340" s="383" t="s">
        <v>454</v>
      </c>
      <c r="B340" s="393" t="s">
        <v>760</v>
      </c>
      <c r="C340" s="330" t="s">
        <v>10</v>
      </c>
      <c r="D340" s="331" t="s">
        <v>148</v>
      </c>
      <c r="E340" s="332">
        <v>0</v>
      </c>
      <c r="F340" s="333">
        <v>0.17</v>
      </c>
      <c r="G340" s="333">
        <v>0.18</v>
      </c>
      <c r="H340" s="333">
        <v>0.59</v>
      </c>
      <c r="I340" s="334">
        <f t="shared" si="90"/>
        <v>0.77</v>
      </c>
      <c r="J340" s="332">
        <v>0</v>
      </c>
      <c r="K340" s="333">
        <v>0.14000000000000001</v>
      </c>
      <c r="L340" s="333">
        <v>0.33</v>
      </c>
      <c r="M340" s="333">
        <v>1.58</v>
      </c>
      <c r="N340" s="334">
        <f t="shared" si="91"/>
        <v>1.9100000000000001</v>
      </c>
      <c r="O340" s="335">
        <f t="shared" si="92"/>
        <v>148.05194805194807</v>
      </c>
    </row>
    <row r="341" spans="1:15" s="336" customFormat="1" ht="15" customHeight="1">
      <c r="A341" s="383" t="s">
        <v>557</v>
      </c>
      <c r="B341" s="393" t="s">
        <v>558</v>
      </c>
      <c r="C341" s="330" t="s">
        <v>10</v>
      </c>
      <c r="D341" s="331" t="s">
        <v>148</v>
      </c>
      <c r="E341" s="332">
        <v>0</v>
      </c>
      <c r="F341" s="333">
        <v>0</v>
      </c>
      <c r="G341" s="333">
        <v>0.3</v>
      </c>
      <c r="H341" s="333">
        <v>0.8</v>
      </c>
      <c r="I341" s="334">
        <f t="shared" si="90"/>
        <v>1.1000000000000001</v>
      </c>
      <c r="J341" s="332">
        <v>0</v>
      </c>
      <c r="K341" s="333">
        <v>0</v>
      </c>
      <c r="L341" s="333">
        <v>0.63</v>
      </c>
      <c r="M341" s="333">
        <v>0.83</v>
      </c>
      <c r="N341" s="334">
        <f t="shared" si="91"/>
        <v>1.46</v>
      </c>
      <c r="O341" s="335">
        <f t="shared" si="92"/>
        <v>32.72727272727272</v>
      </c>
    </row>
    <row r="342" spans="1:15" s="336" customFormat="1" ht="15" customHeight="1">
      <c r="A342" s="383" t="s">
        <v>622</v>
      </c>
      <c r="B342" s="393" t="s">
        <v>668</v>
      </c>
      <c r="C342" s="330" t="s">
        <v>10</v>
      </c>
      <c r="D342" s="331" t="s">
        <v>148</v>
      </c>
      <c r="E342" s="332">
        <v>0</v>
      </c>
      <c r="F342" s="333">
        <v>0</v>
      </c>
      <c r="G342" s="333">
        <v>0.01</v>
      </c>
      <c r="H342" s="333">
        <v>0.19</v>
      </c>
      <c r="I342" s="334">
        <f t="shared" si="90"/>
        <v>0.2</v>
      </c>
      <c r="J342" s="332">
        <v>0</v>
      </c>
      <c r="K342" s="333">
        <v>0</v>
      </c>
      <c r="L342" s="333">
        <v>0.09</v>
      </c>
      <c r="M342" s="333">
        <v>0.08</v>
      </c>
      <c r="N342" s="334">
        <f t="shared" si="91"/>
        <v>0.16999999999999998</v>
      </c>
      <c r="O342" s="335">
        <f t="shared" si="92"/>
        <v>-15.000000000000014</v>
      </c>
    </row>
    <row r="343" spans="1:15" s="386" customFormat="1" ht="15" customHeight="1">
      <c r="A343" s="383" t="s">
        <v>86</v>
      </c>
      <c r="B343" s="393" t="s">
        <v>239</v>
      </c>
      <c r="C343" s="330" t="s">
        <v>10</v>
      </c>
      <c r="D343" s="331" t="s">
        <v>148</v>
      </c>
      <c r="E343" s="289">
        <v>0.17</v>
      </c>
      <c r="F343" s="290">
        <v>1.94</v>
      </c>
      <c r="G343" s="290">
        <v>17.28</v>
      </c>
      <c r="H343" s="290">
        <v>31.68</v>
      </c>
      <c r="I343" s="291">
        <f>G343+H343</f>
        <v>48.96</v>
      </c>
      <c r="J343" s="289">
        <v>0.05</v>
      </c>
      <c r="K343" s="290">
        <v>1.35</v>
      </c>
      <c r="L343" s="290">
        <v>15.6</v>
      </c>
      <c r="M343" s="290">
        <v>30.27</v>
      </c>
      <c r="N343" s="291">
        <f>L343+M343</f>
        <v>45.87</v>
      </c>
      <c r="O343" s="385">
        <f>((N343/I343)-1)*100</f>
        <v>-6.3112745098039325</v>
      </c>
    </row>
    <row r="344" spans="1:15" s="336" customFormat="1" ht="15" customHeight="1">
      <c r="A344" s="383" t="s">
        <v>761</v>
      </c>
      <c r="B344" s="393" t="s">
        <v>762</v>
      </c>
      <c r="C344" s="330" t="s">
        <v>10</v>
      </c>
      <c r="D344" s="338" t="s">
        <v>148</v>
      </c>
      <c r="E344" s="332">
        <v>0</v>
      </c>
      <c r="F344" s="333">
        <v>0</v>
      </c>
      <c r="G344" s="333">
        <v>0</v>
      </c>
      <c r="H344" s="333">
        <v>0.08</v>
      </c>
      <c r="I344" s="334">
        <f t="shared" si="90"/>
        <v>0.08</v>
      </c>
      <c r="J344" s="332">
        <v>0</v>
      </c>
      <c r="K344" s="333">
        <v>0</v>
      </c>
      <c r="L344" s="333">
        <v>0</v>
      </c>
      <c r="M344" s="333">
        <v>0.11</v>
      </c>
      <c r="N344" s="334">
        <f t="shared" si="91"/>
        <v>0.11</v>
      </c>
      <c r="O344" s="335">
        <f t="shared" si="92"/>
        <v>37.5</v>
      </c>
    </row>
    <row r="345" spans="1:15" s="336" customFormat="1" ht="15" customHeight="1">
      <c r="A345" s="383" t="s">
        <v>457</v>
      </c>
      <c r="B345" s="393" t="s">
        <v>561</v>
      </c>
      <c r="C345" s="330" t="s">
        <v>10</v>
      </c>
      <c r="D345" s="331" t="s">
        <v>148</v>
      </c>
      <c r="E345" s="332">
        <v>0</v>
      </c>
      <c r="F345" s="333">
        <v>0</v>
      </c>
      <c r="G345" s="333">
        <v>0.76</v>
      </c>
      <c r="H345" s="333">
        <v>0.95</v>
      </c>
      <c r="I345" s="334">
        <f t="shared" si="90"/>
        <v>1.71</v>
      </c>
      <c r="J345" s="332">
        <v>0</v>
      </c>
      <c r="K345" s="333">
        <v>0</v>
      </c>
      <c r="L345" s="333">
        <v>0.7</v>
      </c>
      <c r="M345" s="333">
        <v>0.69</v>
      </c>
      <c r="N345" s="334">
        <f t="shared" si="91"/>
        <v>1.39</v>
      </c>
      <c r="O345" s="335">
        <f t="shared" si="92"/>
        <v>-18.71345029239766</v>
      </c>
    </row>
    <row r="346" spans="1:15" s="336" customFormat="1" ht="15" customHeight="1">
      <c r="A346" s="383" t="s">
        <v>238</v>
      </c>
      <c r="B346" s="393" t="s">
        <v>237</v>
      </c>
      <c r="C346" s="330" t="s">
        <v>10</v>
      </c>
      <c r="D346" s="331" t="s">
        <v>148</v>
      </c>
      <c r="E346" s="332">
        <v>0</v>
      </c>
      <c r="F346" s="333">
        <v>0.53</v>
      </c>
      <c r="G346" s="333">
        <v>5.34</v>
      </c>
      <c r="H346" s="333">
        <v>12.73</v>
      </c>
      <c r="I346" s="334">
        <f t="shared" si="90"/>
        <v>18.07</v>
      </c>
      <c r="J346" s="332">
        <v>0</v>
      </c>
      <c r="K346" s="333">
        <v>0.39</v>
      </c>
      <c r="L346" s="333">
        <v>4.7699999999999996</v>
      </c>
      <c r="M346" s="333">
        <v>10.91</v>
      </c>
      <c r="N346" s="334">
        <f t="shared" si="91"/>
        <v>15.68</v>
      </c>
      <c r="O346" s="335">
        <f t="shared" si="92"/>
        <v>-13.226342003320424</v>
      </c>
    </row>
    <row r="347" spans="1:15" s="336" customFormat="1" ht="15" customHeight="1">
      <c r="A347" s="383" t="s">
        <v>485</v>
      </c>
      <c r="B347" s="393" t="s">
        <v>495</v>
      </c>
      <c r="C347" s="330" t="s">
        <v>10</v>
      </c>
      <c r="D347" s="331" t="s">
        <v>669</v>
      </c>
      <c r="E347" s="332">
        <v>0</v>
      </c>
      <c r="F347" s="333">
        <v>0</v>
      </c>
      <c r="G347" s="333">
        <v>0</v>
      </c>
      <c r="H347" s="333">
        <v>9.4</v>
      </c>
      <c r="I347" s="334">
        <f t="shared" si="90"/>
        <v>9.4</v>
      </c>
      <c r="J347" s="332">
        <v>0</v>
      </c>
      <c r="K347" s="333">
        <v>0.23</v>
      </c>
      <c r="L347" s="333">
        <v>1.8</v>
      </c>
      <c r="M347" s="333">
        <v>5.41</v>
      </c>
      <c r="N347" s="334">
        <f t="shared" si="91"/>
        <v>7.21</v>
      </c>
      <c r="O347" s="335">
        <f t="shared" si="92"/>
        <v>-23.297872340425542</v>
      </c>
    </row>
    <row r="348" spans="1:15" s="336" customFormat="1" ht="15" customHeight="1">
      <c r="A348" s="383" t="s">
        <v>559</v>
      </c>
      <c r="B348" s="393" t="s">
        <v>560</v>
      </c>
      <c r="C348" s="330" t="s">
        <v>10</v>
      </c>
      <c r="D348" s="338" t="s">
        <v>669</v>
      </c>
      <c r="E348" s="332">
        <v>0</v>
      </c>
      <c r="F348" s="333">
        <v>0.25</v>
      </c>
      <c r="G348" s="333">
        <v>1.69</v>
      </c>
      <c r="H348" s="333">
        <v>1.79</v>
      </c>
      <c r="I348" s="334">
        <f t="shared" si="90"/>
        <v>3.48</v>
      </c>
      <c r="J348" s="332">
        <v>0</v>
      </c>
      <c r="K348" s="333">
        <v>0.28000000000000003</v>
      </c>
      <c r="L348" s="333">
        <v>1.89</v>
      </c>
      <c r="M348" s="333">
        <v>4.51</v>
      </c>
      <c r="N348" s="334">
        <f t="shared" si="91"/>
        <v>6.3999999999999995</v>
      </c>
      <c r="O348" s="335">
        <f t="shared" si="92"/>
        <v>83.908045977011469</v>
      </c>
    </row>
    <row r="349" spans="1:15" s="336" customFormat="1" ht="15" customHeight="1">
      <c r="A349" s="383" t="s">
        <v>19</v>
      </c>
      <c r="B349" s="393" t="s">
        <v>235</v>
      </c>
      <c r="C349" s="330" t="s">
        <v>10</v>
      </c>
      <c r="D349" s="338" t="s">
        <v>227</v>
      </c>
      <c r="E349" s="332">
        <v>0.05</v>
      </c>
      <c r="F349" s="333">
        <v>0</v>
      </c>
      <c r="G349" s="333">
        <v>5.66</v>
      </c>
      <c r="H349" s="333">
        <v>9.43</v>
      </c>
      <c r="I349" s="334">
        <f t="shared" si="90"/>
        <v>15.09</v>
      </c>
      <c r="J349" s="332">
        <v>0.06</v>
      </c>
      <c r="K349" s="333">
        <v>0</v>
      </c>
      <c r="L349" s="333">
        <v>2.15</v>
      </c>
      <c r="M349" s="333">
        <v>9.0399999999999991</v>
      </c>
      <c r="N349" s="334">
        <f t="shared" si="91"/>
        <v>11.19</v>
      </c>
      <c r="O349" s="335">
        <f t="shared" si="92"/>
        <v>-25.844930417495039</v>
      </c>
    </row>
    <row r="350" spans="1:15" s="336" customFormat="1" ht="15" customHeight="1">
      <c r="A350" s="383" t="s">
        <v>29</v>
      </c>
      <c r="B350" s="393" t="s">
        <v>234</v>
      </c>
      <c r="C350" s="330" t="s">
        <v>10</v>
      </c>
      <c r="D350" s="331" t="s">
        <v>227</v>
      </c>
      <c r="E350" s="332">
        <v>0.01</v>
      </c>
      <c r="F350" s="333">
        <v>0</v>
      </c>
      <c r="G350" s="333">
        <v>0.34</v>
      </c>
      <c r="H350" s="333">
        <v>0.48</v>
      </c>
      <c r="I350" s="334">
        <f t="shared" si="90"/>
        <v>0.82000000000000006</v>
      </c>
      <c r="J350" s="332">
        <v>0</v>
      </c>
      <c r="K350" s="333">
        <v>0</v>
      </c>
      <c r="L350" s="333">
        <v>1.78</v>
      </c>
      <c r="M350" s="333">
        <v>0.02</v>
      </c>
      <c r="N350" s="334">
        <f t="shared" si="91"/>
        <v>1.8</v>
      </c>
      <c r="O350" s="335">
        <f t="shared" si="92"/>
        <v>119.51219512195119</v>
      </c>
    </row>
    <row r="351" spans="1:15" s="336" customFormat="1" ht="15" customHeight="1">
      <c r="A351" s="383" t="s">
        <v>40</v>
      </c>
      <c r="B351" s="393" t="s">
        <v>233</v>
      </c>
      <c r="C351" s="330" t="s">
        <v>10</v>
      </c>
      <c r="D351" s="331" t="s">
        <v>227</v>
      </c>
      <c r="E351" s="332">
        <v>0</v>
      </c>
      <c r="F351" s="333">
        <v>0</v>
      </c>
      <c r="G351" s="333">
        <v>3.86</v>
      </c>
      <c r="H351" s="333">
        <v>6.45</v>
      </c>
      <c r="I351" s="334">
        <f t="shared" si="90"/>
        <v>10.31</v>
      </c>
      <c r="J351" s="332">
        <v>0</v>
      </c>
      <c r="K351" s="333">
        <v>0</v>
      </c>
      <c r="L351" s="333">
        <v>2.13</v>
      </c>
      <c r="M351" s="333">
        <v>5.92</v>
      </c>
      <c r="N351" s="334">
        <f t="shared" si="91"/>
        <v>8.0500000000000007</v>
      </c>
      <c r="O351" s="335">
        <f t="shared" si="92"/>
        <v>-21.920465567410275</v>
      </c>
    </row>
    <row r="352" spans="1:15" s="336" customFormat="1" ht="15" customHeight="1">
      <c r="A352" s="383" t="s">
        <v>3</v>
      </c>
      <c r="B352" s="396" t="s">
        <v>232</v>
      </c>
      <c r="C352" s="330" t="s">
        <v>10</v>
      </c>
      <c r="D352" s="331" t="s">
        <v>227</v>
      </c>
      <c r="E352" s="332">
        <v>0</v>
      </c>
      <c r="F352" s="333">
        <v>0</v>
      </c>
      <c r="G352" s="333">
        <v>2.21</v>
      </c>
      <c r="H352" s="333">
        <v>4.3899999999999997</v>
      </c>
      <c r="I352" s="334">
        <f t="shared" si="90"/>
        <v>6.6</v>
      </c>
      <c r="J352" s="332">
        <v>0</v>
      </c>
      <c r="K352" s="333">
        <v>0</v>
      </c>
      <c r="L352" s="333">
        <v>0.6</v>
      </c>
      <c r="M352" s="333">
        <v>2.69</v>
      </c>
      <c r="N352" s="334">
        <f t="shared" si="91"/>
        <v>3.29</v>
      </c>
      <c r="O352" s="335">
        <f t="shared" si="92"/>
        <v>-50.151515151515149</v>
      </c>
    </row>
    <row r="353" spans="1:16" s="336" customFormat="1" ht="15" customHeight="1">
      <c r="A353" s="383" t="s">
        <v>55</v>
      </c>
      <c r="B353" s="393" t="s">
        <v>231</v>
      </c>
      <c r="C353" s="330" t="s">
        <v>10</v>
      </c>
      <c r="D353" s="331" t="s">
        <v>227</v>
      </c>
      <c r="E353" s="332">
        <v>0</v>
      </c>
      <c r="F353" s="333">
        <v>0.35</v>
      </c>
      <c r="G353" s="333">
        <v>3.25</v>
      </c>
      <c r="H353" s="333">
        <v>12.03</v>
      </c>
      <c r="I353" s="334">
        <f t="shared" si="90"/>
        <v>15.28</v>
      </c>
      <c r="J353" s="332">
        <v>0</v>
      </c>
      <c r="K353" s="333">
        <v>0.74</v>
      </c>
      <c r="L353" s="333">
        <v>1.71</v>
      </c>
      <c r="M353" s="333">
        <v>8.43</v>
      </c>
      <c r="N353" s="334">
        <f t="shared" si="91"/>
        <v>10.14</v>
      </c>
      <c r="O353" s="335">
        <f t="shared" si="92"/>
        <v>-33.638743455497377</v>
      </c>
    </row>
    <row r="354" spans="1:16" s="336" customFormat="1" ht="15" customHeight="1">
      <c r="A354" s="383" t="s">
        <v>56</v>
      </c>
      <c r="B354" s="393" t="s">
        <v>230</v>
      </c>
      <c r="C354" s="330" t="s">
        <v>10</v>
      </c>
      <c r="D354" s="331" t="s">
        <v>227</v>
      </c>
      <c r="E354" s="332">
        <v>0.05</v>
      </c>
      <c r="F354" s="333">
        <v>1.03</v>
      </c>
      <c r="G354" s="333">
        <v>9.09</v>
      </c>
      <c r="H354" s="333">
        <v>34.17</v>
      </c>
      <c r="I354" s="334">
        <f t="shared" si="90"/>
        <v>43.260000000000005</v>
      </c>
      <c r="J354" s="332">
        <v>0</v>
      </c>
      <c r="K354" s="333">
        <v>0.73</v>
      </c>
      <c r="L354" s="333">
        <v>7.79</v>
      </c>
      <c r="M354" s="333">
        <v>21.81</v>
      </c>
      <c r="N354" s="334">
        <f t="shared" si="91"/>
        <v>29.599999999999998</v>
      </c>
      <c r="O354" s="335">
        <f t="shared" si="92"/>
        <v>-31.576514100785957</v>
      </c>
    </row>
    <row r="355" spans="1:16" s="336" customFormat="1" ht="15" customHeight="1">
      <c r="A355" s="383" t="s">
        <v>5</v>
      </c>
      <c r="B355" s="393" t="s">
        <v>229</v>
      </c>
      <c r="C355" s="330" t="s">
        <v>10</v>
      </c>
      <c r="D355" s="331" t="s">
        <v>227</v>
      </c>
      <c r="E355" s="332">
        <v>0</v>
      </c>
      <c r="F355" s="333">
        <v>0</v>
      </c>
      <c r="G355" s="333">
        <v>2.08</v>
      </c>
      <c r="H355" s="333">
        <v>4.92</v>
      </c>
      <c r="I355" s="334">
        <f t="shared" si="90"/>
        <v>7</v>
      </c>
      <c r="J355" s="332">
        <v>0.04</v>
      </c>
      <c r="K355" s="333">
        <v>0</v>
      </c>
      <c r="L355" s="333">
        <v>5.3</v>
      </c>
      <c r="M355" s="333">
        <v>5.28</v>
      </c>
      <c r="N355" s="334">
        <f t="shared" si="91"/>
        <v>10.58</v>
      </c>
      <c r="O355" s="335">
        <f t="shared" si="92"/>
        <v>51.142857142857132</v>
      </c>
    </row>
    <row r="356" spans="1:16" s="336" customFormat="1" ht="15" customHeight="1">
      <c r="A356" s="383" t="s">
        <v>57</v>
      </c>
      <c r="B356" s="393" t="s">
        <v>228</v>
      </c>
      <c r="C356" s="330" t="s">
        <v>10</v>
      </c>
      <c r="D356" s="331" t="s">
        <v>227</v>
      </c>
      <c r="E356" s="332">
        <v>0</v>
      </c>
      <c r="F356" s="333">
        <v>0</v>
      </c>
      <c r="G356" s="333">
        <v>10.68</v>
      </c>
      <c r="H356" s="333">
        <v>20.329999999999998</v>
      </c>
      <c r="I356" s="334">
        <f t="shared" si="90"/>
        <v>31.009999999999998</v>
      </c>
      <c r="J356" s="332">
        <v>0</v>
      </c>
      <c r="K356" s="333">
        <v>0.55000000000000004</v>
      </c>
      <c r="L356" s="333">
        <v>7.5</v>
      </c>
      <c r="M356" s="333">
        <v>8.15</v>
      </c>
      <c r="N356" s="334">
        <f t="shared" si="91"/>
        <v>15.65</v>
      </c>
      <c r="O356" s="335">
        <f t="shared" si="92"/>
        <v>-49.532408900354717</v>
      </c>
    </row>
    <row r="357" spans="1:16" s="336" customFormat="1" ht="15" customHeight="1">
      <c r="A357" s="383" t="s">
        <v>87</v>
      </c>
      <c r="B357" s="393" t="s">
        <v>216</v>
      </c>
      <c r="C357" s="330" t="s">
        <v>10</v>
      </c>
      <c r="D357" s="331" t="s">
        <v>215</v>
      </c>
      <c r="E357" s="332">
        <v>0</v>
      </c>
      <c r="F357" s="333">
        <v>0</v>
      </c>
      <c r="G357" s="333">
        <v>2.68</v>
      </c>
      <c r="H357" s="333">
        <v>3.94</v>
      </c>
      <c r="I357" s="334">
        <f t="shared" si="90"/>
        <v>6.62</v>
      </c>
      <c r="J357" s="332">
        <v>0</v>
      </c>
      <c r="K357" s="333">
        <v>0</v>
      </c>
      <c r="L357" s="333">
        <v>2.65</v>
      </c>
      <c r="M357" s="333">
        <v>3.01</v>
      </c>
      <c r="N357" s="334">
        <f t="shared" si="91"/>
        <v>5.66</v>
      </c>
      <c r="O357" s="335">
        <f t="shared" si="92"/>
        <v>-14.501510574018129</v>
      </c>
    </row>
    <row r="358" spans="1:16" s="100" customFormat="1" ht="15" customHeight="1">
      <c r="A358" s="164"/>
      <c r="B358" s="261"/>
      <c r="C358" s="171"/>
      <c r="D358" s="198"/>
      <c r="E358" s="164"/>
      <c r="F358" s="260"/>
      <c r="G358" s="260"/>
      <c r="H358" s="260"/>
      <c r="I358" s="261"/>
      <c r="J358" s="164"/>
      <c r="K358" s="260"/>
      <c r="L358" s="260"/>
      <c r="M358" s="260"/>
      <c r="N358" s="261"/>
      <c r="O358" s="160"/>
      <c r="P358" s="99"/>
    </row>
    <row r="359" spans="1:16" s="135" customFormat="1" ht="15" customHeight="1">
      <c r="A359" s="402" t="s">
        <v>326</v>
      </c>
      <c r="B359" s="175"/>
      <c r="C359" s="96"/>
      <c r="D359" s="153"/>
      <c r="E359" s="167">
        <f t="shared" ref="E359:N359" si="93">SUM(E324:E358)</f>
        <v>0.31</v>
      </c>
      <c r="F359" s="292">
        <f t="shared" si="93"/>
        <v>6.2</v>
      </c>
      <c r="G359" s="292">
        <f t="shared" si="93"/>
        <v>133.66000000000003</v>
      </c>
      <c r="H359" s="292">
        <f t="shared" si="93"/>
        <v>234.03999999999996</v>
      </c>
      <c r="I359" s="293">
        <f t="shared" si="93"/>
        <v>367.7</v>
      </c>
      <c r="J359" s="167">
        <f t="shared" si="93"/>
        <v>0.18000000000000002</v>
      </c>
      <c r="K359" s="292">
        <f t="shared" si="93"/>
        <v>8.9000000000000021</v>
      </c>
      <c r="L359" s="292">
        <f t="shared" si="93"/>
        <v>111.5</v>
      </c>
      <c r="M359" s="292">
        <f t="shared" si="93"/>
        <v>183.19</v>
      </c>
      <c r="N359" s="293">
        <f t="shared" si="93"/>
        <v>294.69000000000005</v>
      </c>
      <c r="O359" s="288">
        <f t="shared" ref="O359" si="94">((N359/I359)-1)*100</f>
        <v>-19.855860756051115</v>
      </c>
    </row>
    <row r="360" spans="1:16" s="99" customFormat="1" ht="15" customHeight="1">
      <c r="A360" s="161"/>
      <c r="B360" s="397"/>
      <c r="C360" s="163"/>
      <c r="D360" s="105"/>
      <c r="E360" s="164"/>
      <c r="F360" s="260"/>
      <c r="G360" s="260"/>
      <c r="H360" s="260"/>
      <c r="I360" s="261"/>
      <c r="J360" s="164"/>
      <c r="K360" s="260"/>
      <c r="L360" s="260"/>
      <c r="M360" s="260"/>
      <c r="N360" s="261"/>
      <c r="O360" s="160"/>
      <c r="P360" s="165"/>
    </row>
    <row r="361" spans="1:16" s="151" customFormat="1" ht="15" hidden="1" customHeight="1">
      <c r="A361" s="465" t="s">
        <v>292</v>
      </c>
      <c r="B361" s="467" t="s">
        <v>66</v>
      </c>
      <c r="C361" s="469" t="s">
        <v>293</v>
      </c>
      <c r="D361" s="471" t="s">
        <v>294</v>
      </c>
      <c r="E361" s="473" t="s">
        <v>684</v>
      </c>
      <c r="F361" s="474"/>
      <c r="G361" s="474"/>
      <c r="H361" s="474"/>
      <c r="I361" s="475"/>
      <c r="J361" s="473" t="s">
        <v>721</v>
      </c>
      <c r="K361" s="474"/>
      <c r="L361" s="474"/>
      <c r="M361" s="474"/>
      <c r="N361" s="475"/>
      <c r="O361" s="150" t="s">
        <v>65</v>
      </c>
    </row>
    <row r="362" spans="1:16" s="151" customFormat="1" ht="27" hidden="1">
      <c r="A362" s="466"/>
      <c r="B362" s="468"/>
      <c r="C362" s="470"/>
      <c r="D362" s="472"/>
      <c r="E362" s="9" t="s">
        <v>67</v>
      </c>
      <c r="F362" s="244" t="s">
        <v>497</v>
      </c>
      <c r="G362" s="240" t="s">
        <v>385</v>
      </c>
      <c r="H362" s="10" t="s">
        <v>383</v>
      </c>
      <c r="I362" s="241" t="s">
        <v>384</v>
      </c>
      <c r="J362" s="9" t="s">
        <v>67</v>
      </c>
      <c r="K362" s="244" t="s">
        <v>497</v>
      </c>
      <c r="L362" s="240" t="s">
        <v>385</v>
      </c>
      <c r="M362" s="10" t="s">
        <v>383</v>
      </c>
      <c r="N362" s="241" t="s">
        <v>384</v>
      </c>
      <c r="O362" s="152" t="s">
        <v>68</v>
      </c>
    </row>
    <row r="363" spans="1:16" s="99" customFormat="1" ht="15" hidden="1" customHeight="1">
      <c r="A363" s="161"/>
      <c r="B363" s="397"/>
      <c r="C363" s="163"/>
      <c r="D363" s="105"/>
      <c r="E363" s="164"/>
      <c r="F363" s="260"/>
      <c r="G363" s="260"/>
      <c r="H363" s="260"/>
      <c r="I363" s="261"/>
      <c r="J363" s="164"/>
      <c r="K363" s="260"/>
      <c r="L363" s="260"/>
      <c r="M363" s="260"/>
      <c r="N363" s="261"/>
      <c r="O363" s="160"/>
      <c r="P363" s="165"/>
    </row>
    <row r="364" spans="1:16" s="99" customFormat="1" ht="15" hidden="1" customHeight="1">
      <c r="A364" s="403" t="s">
        <v>338</v>
      </c>
      <c r="B364" s="176" t="s">
        <v>339</v>
      </c>
      <c r="C364" s="199"/>
      <c r="D364" s="177"/>
      <c r="E364" s="157"/>
      <c r="F364" s="158"/>
      <c r="G364" s="158"/>
      <c r="H364" s="158" t="s">
        <v>69</v>
      </c>
      <c r="I364" s="159"/>
      <c r="J364" s="157" t="s">
        <v>69</v>
      </c>
      <c r="K364" s="158" t="s">
        <v>69</v>
      </c>
      <c r="L364" s="158"/>
      <c r="M364" s="158"/>
      <c r="N364" s="159" t="s">
        <v>69</v>
      </c>
      <c r="O364" s="155"/>
    </row>
    <row r="365" spans="1:16" s="336" customFormat="1" ht="15" hidden="1" customHeight="1">
      <c r="A365" s="383"/>
      <c r="B365" s="396"/>
      <c r="C365" s="330" t="s">
        <v>10</v>
      </c>
      <c r="D365" s="331" t="s">
        <v>153</v>
      </c>
      <c r="E365" s="332"/>
      <c r="F365" s="333"/>
      <c r="G365" s="333"/>
      <c r="H365" s="333"/>
      <c r="I365" s="334">
        <f t="shared" ref="I365:I370" si="95">G365+H365</f>
        <v>0</v>
      </c>
      <c r="J365" s="332"/>
      <c r="K365" s="333"/>
      <c r="L365" s="333"/>
      <c r="M365" s="333"/>
      <c r="N365" s="334">
        <f t="shared" ref="N365:N370" si="96">L365+M365</f>
        <v>0</v>
      </c>
      <c r="O365" s="335" t="e">
        <f t="shared" ref="O365:O370" si="97">((N365/I365)-1)*100</f>
        <v>#DIV/0!</v>
      </c>
    </row>
    <row r="366" spans="1:16" s="336" customFormat="1" ht="15" hidden="1" customHeight="1">
      <c r="A366" s="409"/>
      <c r="B366" s="410"/>
      <c r="C366" s="330"/>
      <c r="D366" s="331"/>
      <c r="E366" s="332"/>
      <c r="F366" s="333"/>
      <c r="G366" s="333"/>
      <c r="H366" s="333"/>
      <c r="I366" s="334">
        <f t="shared" ref="I366:I369" si="98">G366+H366</f>
        <v>0</v>
      </c>
      <c r="J366" s="332"/>
      <c r="K366" s="333"/>
      <c r="L366" s="333"/>
      <c r="M366" s="333"/>
      <c r="N366" s="334">
        <f t="shared" ref="N366:N369" si="99">L366+M366</f>
        <v>0</v>
      </c>
      <c r="O366" s="335" t="e">
        <f t="shared" ref="O366:O369" si="100">((N366/I366)-1)*100</f>
        <v>#DIV/0!</v>
      </c>
    </row>
    <row r="367" spans="1:16" s="336" customFormat="1" ht="15" hidden="1" customHeight="1">
      <c r="A367" s="409"/>
      <c r="B367" s="410"/>
      <c r="C367" s="330"/>
      <c r="D367" s="331"/>
      <c r="E367" s="332"/>
      <c r="F367" s="333"/>
      <c r="G367" s="333"/>
      <c r="H367" s="333"/>
      <c r="I367" s="334">
        <f t="shared" si="98"/>
        <v>0</v>
      </c>
      <c r="J367" s="332"/>
      <c r="K367" s="333"/>
      <c r="L367" s="333"/>
      <c r="M367" s="333"/>
      <c r="N367" s="334">
        <f t="shared" si="99"/>
        <v>0</v>
      </c>
      <c r="O367" s="335" t="e">
        <f t="shared" si="100"/>
        <v>#DIV/0!</v>
      </c>
    </row>
    <row r="368" spans="1:16" s="336" customFormat="1" ht="15" hidden="1" customHeight="1">
      <c r="A368" s="409"/>
      <c r="B368" s="410"/>
      <c r="C368" s="330"/>
      <c r="D368" s="331"/>
      <c r="E368" s="332"/>
      <c r="F368" s="333"/>
      <c r="G368" s="333"/>
      <c r="H368" s="333"/>
      <c r="I368" s="334">
        <f t="shared" si="98"/>
        <v>0</v>
      </c>
      <c r="J368" s="332"/>
      <c r="K368" s="333"/>
      <c r="L368" s="333"/>
      <c r="M368" s="333"/>
      <c r="N368" s="334">
        <f t="shared" si="99"/>
        <v>0</v>
      </c>
      <c r="O368" s="335" t="e">
        <f t="shared" si="100"/>
        <v>#DIV/0!</v>
      </c>
    </row>
    <row r="369" spans="1:16" s="336" customFormat="1" ht="15" hidden="1" customHeight="1">
      <c r="A369" s="409"/>
      <c r="B369" s="410"/>
      <c r="C369" s="330"/>
      <c r="D369" s="331"/>
      <c r="E369" s="332"/>
      <c r="F369" s="333"/>
      <c r="G369" s="333"/>
      <c r="H369" s="333"/>
      <c r="I369" s="334">
        <f t="shared" si="98"/>
        <v>0</v>
      </c>
      <c r="J369" s="332"/>
      <c r="K369" s="333"/>
      <c r="L369" s="333"/>
      <c r="M369" s="333"/>
      <c r="N369" s="334">
        <f t="shared" si="99"/>
        <v>0</v>
      </c>
      <c r="O369" s="335" t="e">
        <f t="shared" si="100"/>
        <v>#DIV/0!</v>
      </c>
    </row>
    <row r="370" spans="1:16" s="336" customFormat="1" ht="15" hidden="1" customHeight="1">
      <c r="A370" s="409"/>
      <c r="B370" s="410"/>
      <c r="C370" s="330"/>
      <c r="D370" s="331"/>
      <c r="E370" s="332"/>
      <c r="F370" s="333"/>
      <c r="G370" s="333"/>
      <c r="H370" s="333"/>
      <c r="I370" s="334">
        <f t="shared" si="95"/>
        <v>0</v>
      </c>
      <c r="J370" s="332"/>
      <c r="K370" s="333"/>
      <c r="L370" s="333"/>
      <c r="M370" s="333"/>
      <c r="N370" s="334">
        <f t="shared" si="96"/>
        <v>0</v>
      </c>
      <c r="O370" s="335" t="e">
        <f t="shared" si="97"/>
        <v>#DIV/0!</v>
      </c>
    </row>
    <row r="371" spans="1:16" s="99" customFormat="1" ht="15" hidden="1" customHeight="1">
      <c r="A371" s="161"/>
      <c r="B371" s="397"/>
      <c r="C371" s="163"/>
      <c r="D371" s="197"/>
      <c r="E371" s="164"/>
      <c r="F371" s="260"/>
      <c r="G371" s="260"/>
      <c r="H371" s="260"/>
      <c r="I371" s="261"/>
      <c r="J371" s="164"/>
      <c r="K371" s="260"/>
      <c r="L371" s="260"/>
      <c r="M371" s="260"/>
      <c r="N371" s="261"/>
      <c r="O371" s="160"/>
    </row>
    <row r="372" spans="1:16" s="135" customFormat="1" ht="15" hidden="1" customHeight="1">
      <c r="A372" s="411" t="s">
        <v>670</v>
      </c>
      <c r="B372" s="412"/>
      <c r="C372" s="96"/>
      <c r="D372" s="153"/>
      <c r="E372" s="167">
        <f t="shared" ref="E372:N372" si="101">SUM(E364:E371)</f>
        <v>0</v>
      </c>
      <c r="F372" s="292">
        <f t="shared" si="101"/>
        <v>0</v>
      </c>
      <c r="G372" s="292">
        <f t="shared" si="101"/>
        <v>0</v>
      </c>
      <c r="H372" s="292">
        <f t="shared" si="101"/>
        <v>0</v>
      </c>
      <c r="I372" s="293">
        <f t="shared" si="101"/>
        <v>0</v>
      </c>
      <c r="J372" s="167">
        <f t="shared" si="101"/>
        <v>0</v>
      </c>
      <c r="K372" s="292">
        <f t="shared" si="101"/>
        <v>0</v>
      </c>
      <c r="L372" s="292">
        <f t="shared" si="101"/>
        <v>0</v>
      </c>
      <c r="M372" s="292">
        <f t="shared" si="101"/>
        <v>0</v>
      </c>
      <c r="N372" s="293">
        <f t="shared" si="101"/>
        <v>0</v>
      </c>
      <c r="O372" s="288" t="e">
        <f t="shared" ref="O372" si="102">((N372/I372)-1)*100</f>
        <v>#DIV/0!</v>
      </c>
    </row>
    <row r="373" spans="1:16" s="99" customFormat="1" ht="15" hidden="1" customHeight="1">
      <c r="A373" s="161"/>
      <c r="B373" s="397"/>
      <c r="C373" s="163"/>
      <c r="D373" s="105"/>
      <c r="E373" s="164"/>
      <c r="F373" s="260"/>
      <c r="G373" s="260"/>
      <c r="H373" s="260"/>
      <c r="I373" s="261"/>
      <c r="J373" s="164"/>
      <c r="K373" s="260"/>
      <c r="L373" s="260"/>
      <c r="M373" s="260"/>
      <c r="N373" s="261"/>
      <c r="O373" s="160"/>
      <c r="P373" s="165"/>
    </row>
    <row r="374" spans="1:16" s="151" customFormat="1" ht="15" customHeight="1">
      <c r="A374" s="465" t="s">
        <v>292</v>
      </c>
      <c r="B374" s="467" t="s">
        <v>66</v>
      </c>
      <c r="C374" s="469" t="s">
        <v>293</v>
      </c>
      <c r="D374" s="471" t="s">
        <v>294</v>
      </c>
      <c r="E374" s="473" t="s">
        <v>684</v>
      </c>
      <c r="F374" s="474"/>
      <c r="G374" s="474"/>
      <c r="H374" s="474"/>
      <c r="I374" s="475"/>
      <c r="J374" s="473" t="s">
        <v>721</v>
      </c>
      <c r="K374" s="474"/>
      <c r="L374" s="474"/>
      <c r="M374" s="474"/>
      <c r="N374" s="475"/>
      <c r="O374" s="150" t="s">
        <v>65</v>
      </c>
    </row>
    <row r="375" spans="1:16" s="151" customFormat="1" ht="27">
      <c r="A375" s="466"/>
      <c r="B375" s="468"/>
      <c r="C375" s="470"/>
      <c r="D375" s="472"/>
      <c r="E375" s="9" t="s">
        <v>67</v>
      </c>
      <c r="F375" s="244" t="s">
        <v>497</v>
      </c>
      <c r="G375" s="240" t="s">
        <v>385</v>
      </c>
      <c r="H375" s="10" t="s">
        <v>383</v>
      </c>
      <c r="I375" s="241" t="s">
        <v>384</v>
      </c>
      <c r="J375" s="9" t="s">
        <v>67</v>
      </c>
      <c r="K375" s="244" t="s">
        <v>497</v>
      </c>
      <c r="L375" s="240" t="s">
        <v>385</v>
      </c>
      <c r="M375" s="10" t="s">
        <v>383</v>
      </c>
      <c r="N375" s="241" t="s">
        <v>384</v>
      </c>
      <c r="O375" s="152" t="s">
        <v>68</v>
      </c>
    </row>
    <row r="376" spans="1:16" s="99" customFormat="1" ht="15" customHeight="1">
      <c r="A376" s="161"/>
      <c r="B376" s="397"/>
      <c r="C376" s="163"/>
      <c r="D376" s="105"/>
      <c r="E376" s="164"/>
      <c r="F376" s="260"/>
      <c r="G376" s="260"/>
      <c r="H376" s="260"/>
      <c r="I376" s="261"/>
      <c r="J376" s="164"/>
      <c r="K376" s="260"/>
      <c r="L376" s="260"/>
      <c r="M376" s="260"/>
      <c r="N376" s="261"/>
      <c r="O376" s="160"/>
      <c r="P376" s="165"/>
    </row>
    <row r="377" spans="1:16" s="99" customFormat="1" ht="15" customHeight="1">
      <c r="A377" s="178" t="s">
        <v>327</v>
      </c>
      <c r="B377" s="413" t="s">
        <v>92</v>
      </c>
      <c r="C377" s="199"/>
      <c r="D377" s="177"/>
      <c r="E377" s="157"/>
      <c r="F377" s="158"/>
      <c r="G377" s="158"/>
      <c r="H377" s="158" t="s">
        <v>69</v>
      </c>
      <c r="I377" s="159"/>
      <c r="J377" s="157" t="s">
        <v>69</v>
      </c>
      <c r="K377" s="158" t="s">
        <v>69</v>
      </c>
      <c r="L377" s="158"/>
      <c r="M377" s="158"/>
      <c r="N377" s="159" t="s">
        <v>69</v>
      </c>
      <c r="O377" s="155"/>
    </row>
    <row r="378" spans="1:16" s="336" customFormat="1" ht="15" customHeight="1">
      <c r="A378" s="383" t="s">
        <v>764</v>
      </c>
      <c r="B378" s="396" t="s">
        <v>765</v>
      </c>
      <c r="C378" s="330" t="s">
        <v>10</v>
      </c>
      <c r="D378" s="331" t="s">
        <v>141</v>
      </c>
      <c r="E378" s="332">
        <v>0</v>
      </c>
      <c r="F378" s="333">
        <v>0</v>
      </c>
      <c r="G378" s="333">
        <v>0.89</v>
      </c>
      <c r="H378" s="333">
        <v>0.39</v>
      </c>
      <c r="I378" s="334">
        <f t="shared" ref="I378" si="103">G378+H378</f>
        <v>1.28</v>
      </c>
      <c r="J378" s="332">
        <v>0</v>
      </c>
      <c r="K378" s="333">
        <v>0.83</v>
      </c>
      <c r="L378" s="333">
        <v>1.1200000000000001</v>
      </c>
      <c r="M378" s="333">
        <v>3.5</v>
      </c>
      <c r="N378" s="334">
        <f t="shared" ref="N378" si="104">L378+M378</f>
        <v>4.62</v>
      </c>
      <c r="O378" s="335">
        <f t="shared" ref="O378" si="105">((N378/I378)-1)*100</f>
        <v>260.9375</v>
      </c>
    </row>
    <row r="379" spans="1:16" s="99" customFormat="1" ht="15" customHeight="1">
      <c r="A379" s="161"/>
      <c r="B379" s="397"/>
      <c r="C379" s="163"/>
      <c r="D379" s="197"/>
      <c r="E379" s="164"/>
      <c r="F379" s="260"/>
      <c r="G379" s="260"/>
      <c r="H379" s="260"/>
      <c r="I379" s="261"/>
      <c r="J379" s="164"/>
      <c r="K379" s="260"/>
      <c r="L379" s="260"/>
      <c r="M379" s="260"/>
      <c r="N379" s="261"/>
      <c r="O379" s="160"/>
    </row>
    <row r="380" spans="1:16" s="135" customFormat="1" ht="15" customHeight="1">
      <c r="A380" s="476" t="s">
        <v>328</v>
      </c>
      <c r="B380" s="477"/>
      <c r="C380" s="96"/>
      <c r="D380" s="153"/>
      <c r="E380" s="167">
        <f t="shared" ref="E380:N380" si="106">SUM(E377:E379)</f>
        <v>0</v>
      </c>
      <c r="F380" s="292">
        <f t="shared" si="106"/>
        <v>0</v>
      </c>
      <c r="G380" s="292">
        <f t="shared" si="106"/>
        <v>0.89</v>
      </c>
      <c r="H380" s="292">
        <f t="shared" si="106"/>
        <v>0.39</v>
      </c>
      <c r="I380" s="293">
        <f t="shared" si="106"/>
        <v>1.28</v>
      </c>
      <c r="J380" s="167">
        <f t="shared" si="106"/>
        <v>0</v>
      </c>
      <c r="K380" s="292">
        <f t="shared" si="106"/>
        <v>0.83</v>
      </c>
      <c r="L380" s="292">
        <f t="shared" si="106"/>
        <v>1.1200000000000001</v>
      </c>
      <c r="M380" s="292">
        <f t="shared" si="106"/>
        <v>3.5</v>
      </c>
      <c r="N380" s="293">
        <f t="shared" si="106"/>
        <v>4.62</v>
      </c>
      <c r="O380" s="288">
        <f t="shared" ref="O380" si="107">((N380/I380)-1)*100</f>
        <v>260.9375</v>
      </c>
    </row>
    <row r="381" spans="1:16" s="99" customFormat="1" ht="15" hidden="1" customHeight="1">
      <c r="A381" s="200"/>
      <c r="B381" s="201"/>
      <c r="C381" s="202"/>
      <c r="D381" s="203"/>
      <c r="E381" s="204"/>
      <c r="F381" s="180"/>
      <c r="G381" s="180"/>
      <c r="H381" s="180"/>
      <c r="I381" s="181"/>
      <c r="J381" s="302"/>
      <c r="K381" s="180"/>
      <c r="L381" s="180"/>
      <c r="M381" s="180"/>
      <c r="N381" s="181"/>
      <c r="O381" s="306"/>
    </row>
    <row r="382" spans="1:16" s="151" customFormat="1" ht="15" hidden="1" customHeight="1">
      <c r="A382" s="465" t="s">
        <v>292</v>
      </c>
      <c r="B382" s="467" t="s">
        <v>66</v>
      </c>
      <c r="C382" s="469" t="s">
        <v>293</v>
      </c>
      <c r="D382" s="471" t="s">
        <v>294</v>
      </c>
      <c r="E382" s="473" t="s">
        <v>684</v>
      </c>
      <c r="F382" s="474"/>
      <c r="G382" s="474"/>
      <c r="H382" s="474"/>
      <c r="I382" s="475"/>
      <c r="J382" s="473" t="s">
        <v>721</v>
      </c>
      <c r="K382" s="474"/>
      <c r="L382" s="474"/>
      <c r="M382" s="474"/>
      <c r="N382" s="475"/>
      <c r="O382" s="150" t="s">
        <v>65</v>
      </c>
    </row>
    <row r="383" spans="1:16" s="151" customFormat="1" ht="27" hidden="1">
      <c r="A383" s="466"/>
      <c r="B383" s="468"/>
      <c r="C383" s="470"/>
      <c r="D383" s="472"/>
      <c r="E383" s="9" t="s">
        <v>67</v>
      </c>
      <c r="F383" s="244" t="s">
        <v>497</v>
      </c>
      <c r="G383" s="240" t="s">
        <v>385</v>
      </c>
      <c r="H383" s="10" t="s">
        <v>383</v>
      </c>
      <c r="I383" s="241" t="s">
        <v>384</v>
      </c>
      <c r="J383" s="9" t="s">
        <v>67</v>
      </c>
      <c r="K383" s="244" t="s">
        <v>497</v>
      </c>
      <c r="L383" s="240" t="s">
        <v>385</v>
      </c>
      <c r="M383" s="10" t="s">
        <v>383</v>
      </c>
      <c r="N383" s="241" t="s">
        <v>384</v>
      </c>
      <c r="O383" s="152" t="s">
        <v>68</v>
      </c>
    </row>
    <row r="384" spans="1:16" s="99" customFormat="1" ht="15" hidden="1" customHeight="1">
      <c r="A384" s="200"/>
      <c r="B384" s="201"/>
      <c r="C384" s="202"/>
      <c r="D384" s="203"/>
      <c r="E384" s="129"/>
      <c r="F384" s="180"/>
      <c r="G384" s="180"/>
      <c r="H384" s="180"/>
      <c r="I384" s="181"/>
      <c r="J384" s="302"/>
      <c r="K384" s="180"/>
      <c r="L384" s="180"/>
      <c r="M384" s="180"/>
      <c r="N384" s="181"/>
      <c r="O384" s="306"/>
    </row>
    <row r="385" spans="1:16" s="99" customFormat="1" ht="15" hidden="1" customHeight="1">
      <c r="A385" s="121" t="s">
        <v>288</v>
      </c>
      <c r="B385" s="122"/>
      <c r="C385" s="202"/>
      <c r="D385" s="203"/>
      <c r="E385" s="129"/>
      <c r="F385" s="180"/>
      <c r="G385" s="180"/>
      <c r="H385" s="180"/>
      <c r="I385" s="181"/>
      <c r="J385" s="302"/>
      <c r="K385" s="180"/>
      <c r="L385" s="180"/>
      <c r="M385" s="180"/>
      <c r="N385" s="181"/>
      <c r="O385" s="306"/>
    </row>
    <row r="386" spans="1:16" s="336" customFormat="1" ht="15" hidden="1" customHeight="1">
      <c r="A386" s="383"/>
      <c r="B386" s="393"/>
      <c r="C386" s="330" t="s">
        <v>10</v>
      </c>
      <c r="D386" s="341"/>
      <c r="E386" s="332"/>
      <c r="F386" s="333"/>
      <c r="G386" s="333"/>
      <c r="H386" s="333"/>
      <c r="I386" s="334">
        <f t="shared" ref="I386" si="108">G386+H386</f>
        <v>0</v>
      </c>
      <c r="J386" s="332"/>
      <c r="K386" s="333"/>
      <c r="L386" s="333"/>
      <c r="M386" s="333"/>
      <c r="N386" s="334">
        <f t="shared" ref="N386" si="109">L386+M386</f>
        <v>0</v>
      </c>
      <c r="O386" s="335" t="e">
        <f t="shared" ref="O386" si="110">((N386/I386)-1)*100</f>
        <v>#DIV/0!</v>
      </c>
    </row>
    <row r="387" spans="1:16" s="99" customFormat="1" ht="15" hidden="1" customHeight="1">
      <c r="A387" s="200"/>
      <c r="B387" s="201"/>
      <c r="C387" s="202"/>
      <c r="D387" s="207"/>
      <c r="E387" s="302"/>
      <c r="F387" s="180"/>
      <c r="G387" s="180"/>
      <c r="H387" s="180"/>
      <c r="I387" s="181"/>
      <c r="J387" s="204"/>
      <c r="K387" s="205"/>
      <c r="L387" s="205"/>
      <c r="M387" s="205"/>
      <c r="N387" s="206"/>
      <c r="O387" s="306"/>
    </row>
    <row r="388" spans="1:16" s="99" customFormat="1" ht="15" hidden="1" customHeight="1">
      <c r="A388" s="121" t="s">
        <v>289</v>
      </c>
      <c r="B388" s="122"/>
      <c r="C388" s="163"/>
      <c r="D388" s="207"/>
      <c r="E388" s="167">
        <f t="shared" ref="E388:N388" si="111">SUM(E385:E387)</f>
        <v>0</v>
      </c>
      <c r="F388" s="292">
        <f t="shared" si="111"/>
        <v>0</v>
      </c>
      <c r="G388" s="292">
        <f t="shared" si="111"/>
        <v>0</v>
      </c>
      <c r="H388" s="292">
        <f t="shared" si="111"/>
        <v>0</v>
      </c>
      <c r="I388" s="293">
        <f t="shared" si="111"/>
        <v>0</v>
      </c>
      <c r="J388" s="167">
        <f t="shared" si="111"/>
        <v>0</v>
      </c>
      <c r="K388" s="292">
        <f t="shared" si="111"/>
        <v>0</v>
      </c>
      <c r="L388" s="292">
        <f t="shared" si="111"/>
        <v>0</v>
      </c>
      <c r="M388" s="292">
        <f t="shared" si="111"/>
        <v>0</v>
      </c>
      <c r="N388" s="293">
        <f t="shared" si="111"/>
        <v>0</v>
      </c>
      <c r="O388" s="288" t="e">
        <f t="shared" ref="O388" si="112">((N388/I388)-1)*100</f>
        <v>#DIV/0!</v>
      </c>
    </row>
    <row r="389" spans="1:16" s="193" customFormat="1" ht="15" customHeight="1">
      <c r="A389" s="3"/>
      <c r="B389" s="128"/>
      <c r="C389" s="263"/>
      <c r="D389" s="26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1"/>
    </row>
    <row r="390" spans="1:16" s="135" customFormat="1" ht="20.100000000000001" customHeight="1">
      <c r="A390" s="363" t="s">
        <v>329</v>
      </c>
      <c r="B390" s="364"/>
      <c r="C390" s="185"/>
      <c r="D390" s="153"/>
      <c r="E390" s="186">
        <f t="shared" ref="E390:N390" si="113">SUM(E240:E389)/2</f>
        <v>1.06</v>
      </c>
      <c r="F390" s="187">
        <f t="shared" si="113"/>
        <v>12.4</v>
      </c>
      <c r="G390" s="187">
        <f t="shared" si="113"/>
        <v>422.33999999999992</v>
      </c>
      <c r="H390" s="187">
        <f t="shared" si="113"/>
        <v>769.86000000000035</v>
      </c>
      <c r="I390" s="188">
        <f t="shared" si="113"/>
        <v>1192.2000000000003</v>
      </c>
      <c r="J390" s="186">
        <f t="shared" si="113"/>
        <v>0.91</v>
      </c>
      <c r="K390" s="187">
        <f t="shared" si="113"/>
        <v>27.9</v>
      </c>
      <c r="L390" s="187">
        <f t="shared" si="113"/>
        <v>378.16999999999985</v>
      </c>
      <c r="M390" s="187">
        <f t="shared" si="113"/>
        <v>646.27000000000021</v>
      </c>
      <c r="N390" s="188">
        <f t="shared" si="113"/>
        <v>1024.4399999999998</v>
      </c>
      <c r="O390" s="284">
        <f t="shared" ref="O390:O391" si="114">((N390/I390)-1)*100</f>
        <v>-14.071464519375976</v>
      </c>
    </row>
    <row r="391" spans="1:16" s="135" customFormat="1" ht="20.100000000000001" customHeight="1">
      <c r="A391" s="363" t="s">
        <v>330</v>
      </c>
      <c r="B391" s="364"/>
      <c r="C391" s="185"/>
      <c r="D391" s="153"/>
      <c r="E391" s="186">
        <v>2.84</v>
      </c>
      <c r="F391" s="187">
        <v>15.65</v>
      </c>
      <c r="G391" s="187">
        <v>543.16999999999996</v>
      </c>
      <c r="H391" s="187">
        <v>993.75</v>
      </c>
      <c r="I391" s="188">
        <f>SUM(G391:H391)</f>
        <v>1536.92</v>
      </c>
      <c r="J391" s="186">
        <v>2.5499999999999998</v>
      </c>
      <c r="K391" s="187">
        <v>39.74</v>
      </c>
      <c r="L391" s="187">
        <v>478.99</v>
      </c>
      <c r="M391" s="187">
        <v>824.06</v>
      </c>
      <c r="N391" s="188">
        <f>SUM(L391:M391)</f>
        <v>1303.05</v>
      </c>
      <c r="O391" s="284">
        <f t="shared" si="114"/>
        <v>-15.216797230825296</v>
      </c>
    </row>
    <row r="392" spans="1:16" s="99" customFormat="1" ht="15" customHeight="1">
      <c r="A392" s="361"/>
      <c r="B392" s="362"/>
      <c r="C392" s="362"/>
      <c r="D392" s="182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4"/>
    </row>
    <row r="393" spans="1:16" s="99" customFormat="1" ht="15" customHeight="1">
      <c r="A393" s="262"/>
      <c r="B393" s="263"/>
      <c r="C393" s="263"/>
      <c r="D393" s="264"/>
      <c r="E393" s="190"/>
      <c r="F393" s="190"/>
      <c r="G393" s="190"/>
      <c r="H393" s="190"/>
      <c r="I393" s="190"/>
      <c r="J393" s="190"/>
      <c r="K393" s="190"/>
      <c r="L393" s="190"/>
      <c r="M393" s="190"/>
      <c r="N393" s="190"/>
      <c r="O393" s="191"/>
    </row>
    <row r="394" spans="1:16" s="99" customFormat="1" ht="15" customHeight="1">
      <c r="A394" s="262"/>
      <c r="B394" s="263"/>
      <c r="C394" s="263"/>
      <c r="D394" s="264"/>
      <c r="E394" s="190"/>
      <c r="F394" s="190"/>
      <c r="G394" s="190"/>
      <c r="H394" s="190"/>
      <c r="I394" s="190"/>
      <c r="J394" s="190"/>
      <c r="K394" s="190"/>
      <c r="L394" s="190"/>
      <c r="M394" s="190"/>
      <c r="N394" s="190"/>
      <c r="O394" s="191"/>
    </row>
    <row r="395" spans="1:16" s="135" customFormat="1" ht="20.100000000000001" customHeight="1">
      <c r="A395" s="482" t="s">
        <v>331</v>
      </c>
      <c r="B395" s="484" t="s">
        <v>332</v>
      </c>
      <c r="C395" s="485"/>
      <c r="D395" s="486"/>
      <c r="E395" s="488"/>
      <c r="F395" s="488"/>
      <c r="G395" s="488"/>
      <c r="H395" s="488"/>
      <c r="I395" s="352"/>
      <c r="J395" s="488"/>
      <c r="K395" s="488"/>
      <c r="L395" s="488"/>
      <c r="M395" s="488"/>
      <c r="N395" s="488"/>
      <c r="O395" s="144"/>
    </row>
    <row r="396" spans="1:16" s="193" customFormat="1" ht="15" customHeight="1">
      <c r="A396" s="483"/>
      <c r="B396" s="483"/>
      <c r="C396" s="483"/>
      <c r="D396" s="487"/>
      <c r="E396" s="356"/>
      <c r="F396" s="356"/>
      <c r="G396" s="356"/>
      <c r="H396" s="356"/>
      <c r="I396" s="356"/>
      <c r="J396" s="356"/>
      <c r="K396" s="356"/>
      <c r="L396" s="356"/>
      <c r="M396" s="356"/>
      <c r="N396" s="356"/>
      <c r="O396" s="192"/>
      <c r="P396" s="263"/>
    </row>
    <row r="397" spans="1:16" s="151" customFormat="1" ht="15" customHeight="1">
      <c r="A397" s="465" t="s">
        <v>292</v>
      </c>
      <c r="B397" s="467" t="s">
        <v>66</v>
      </c>
      <c r="C397" s="469" t="s">
        <v>293</v>
      </c>
      <c r="D397" s="471" t="s">
        <v>294</v>
      </c>
      <c r="E397" s="473" t="s">
        <v>684</v>
      </c>
      <c r="F397" s="474"/>
      <c r="G397" s="474"/>
      <c r="H397" s="474"/>
      <c r="I397" s="475"/>
      <c r="J397" s="473" t="s">
        <v>721</v>
      </c>
      <c r="K397" s="474"/>
      <c r="L397" s="474"/>
      <c r="M397" s="474"/>
      <c r="N397" s="475"/>
      <c r="O397" s="150" t="s">
        <v>65</v>
      </c>
    </row>
    <row r="398" spans="1:16" s="151" customFormat="1" ht="27">
      <c r="A398" s="466"/>
      <c r="B398" s="468"/>
      <c r="C398" s="470"/>
      <c r="D398" s="472"/>
      <c r="E398" s="9" t="s">
        <v>67</v>
      </c>
      <c r="F398" s="244" t="s">
        <v>497</v>
      </c>
      <c r="G398" s="240" t="s">
        <v>385</v>
      </c>
      <c r="H398" s="10" t="s">
        <v>383</v>
      </c>
      <c r="I398" s="241" t="s">
        <v>384</v>
      </c>
      <c r="J398" s="9" t="s">
        <v>67</v>
      </c>
      <c r="K398" s="244" t="s">
        <v>497</v>
      </c>
      <c r="L398" s="240" t="s">
        <v>385</v>
      </c>
      <c r="M398" s="10" t="s">
        <v>383</v>
      </c>
      <c r="N398" s="241" t="s">
        <v>384</v>
      </c>
      <c r="O398" s="152" t="s">
        <v>68</v>
      </c>
    </row>
    <row r="399" spans="1:16" s="151" customFormat="1" ht="15" customHeight="1">
      <c r="A399" s="95" t="s">
        <v>69</v>
      </c>
      <c r="B399" s="391"/>
      <c r="C399" s="96" t="s">
        <v>69</v>
      </c>
      <c r="D399" s="153"/>
      <c r="E399" s="157" t="s">
        <v>69</v>
      </c>
      <c r="F399" s="158"/>
      <c r="G399" s="158"/>
      <c r="H399" s="158" t="s">
        <v>69</v>
      </c>
      <c r="I399" s="159"/>
      <c r="J399" s="157" t="s">
        <v>69</v>
      </c>
      <c r="K399" s="158" t="s">
        <v>69</v>
      </c>
      <c r="L399" s="158"/>
      <c r="M399" s="158"/>
      <c r="N399" s="98" t="s">
        <v>69</v>
      </c>
      <c r="O399" s="155"/>
    </row>
    <row r="400" spans="1:16" s="151" customFormat="1" ht="15" customHeight="1">
      <c r="A400" s="392" t="s">
        <v>333</v>
      </c>
      <c r="B400" s="156" t="s">
        <v>93</v>
      </c>
      <c r="C400" s="96" t="s">
        <v>69</v>
      </c>
      <c r="D400" s="153"/>
      <c r="E400" s="157" t="s">
        <v>69</v>
      </c>
      <c r="F400" s="158"/>
      <c r="G400" s="158"/>
      <c r="H400" s="97" t="s">
        <v>69</v>
      </c>
      <c r="I400" s="159"/>
      <c r="J400" s="157" t="s">
        <v>69</v>
      </c>
      <c r="K400" s="158" t="s">
        <v>69</v>
      </c>
      <c r="L400" s="158"/>
      <c r="M400" s="158"/>
      <c r="N400" s="159" t="s">
        <v>69</v>
      </c>
      <c r="O400" s="155"/>
    </row>
    <row r="401" spans="1:15" s="336" customFormat="1" ht="15" customHeight="1">
      <c r="A401" s="383" t="s">
        <v>708</v>
      </c>
      <c r="B401" s="393" t="s">
        <v>709</v>
      </c>
      <c r="C401" s="330" t="s">
        <v>14</v>
      </c>
      <c r="D401" s="331" t="s">
        <v>247</v>
      </c>
      <c r="E401" s="332">
        <v>0</v>
      </c>
      <c r="F401" s="333">
        <v>0</v>
      </c>
      <c r="G401" s="333">
        <v>0.21</v>
      </c>
      <c r="H401" s="333">
        <v>0.12</v>
      </c>
      <c r="I401" s="334">
        <f t="shared" ref="I401:I417" si="115">G401+H401</f>
        <v>0.32999999999999996</v>
      </c>
      <c r="J401" s="332">
        <v>0</v>
      </c>
      <c r="K401" s="333">
        <v>0</v>
      </c>
      <c r="L401" s="333">
        <v>0.38</v>
      </c>
      <c r="M401" s="333">
        <v>0.62</v>
      </c>
      <c r="N401" s="334">
        <f t="shared" ref="N401:N417" si="116">L401+M401</f>
        <v>1</v>
      </c>
      <c r="O401" s="335">
        <f t="shared" ref="O401:O417" si="117">((N401/I401)-1)*100</f>
        <v>203.03030303030306</v>
      </c>
    </row>
    <row r="402" spans="1:15" s="336" customFormat="1" ht="15" customHeight="1">
      <c r="A402" s="383" t="s">
        <v>562</v>
      </c>
      <c r="B402" s="393" t="s">
        <v>563</v>
      </c>
      <c r="C402" s="330" t="s">
        <v>14</v>
      </c>
      <c r="D402" s="331" t="s">
        <v>141</v>
      </c>
      <c r="E402" s="332">
        <v>0</v>
      </c>
      <c r="F402" s="333">
        <v>0.26</v>
      </c>
      <c r="G402" s="333">
        <v>1.65</v>
      </c>
      <c r="H402" s="333">
        <v>3.29</v>
      </c>
      <c r="I402" s="334">
        <f t="shared" si="115"/>
        <v>4.9399999999999995</v>
      </c>
      <c r="J402" s="332">
        <v>0</v>
      </c>
      <c r="K402" s="333">
        <v>0</v>
      </c>
      <c r="L402" s="333">
        <v>1.73</v>
      </c>
      <c r="M402" s="333">
        <v>2.96</v>
      </c>
      <c r="N402" s="334">
        <f t="shared" si="116"/>
        <v>4.6899999999999995</v>
      </c>
      <c r="O402" s="335">
        <f t="shared" si="117"/>
        <v>-5.0607287449392686</v>
      </c>
    </row>
    <row r="403" spans="1:15" s="336" customFormat="1" ht="15" customHeight="1">
      <c r="A403" s="383" t="s">
        <v>419</v>
      </c>
      <c r="B403" s="393" t="s">
        <v>564</v>
      </c>
      <c r="C403" s="330" t="s">
        <v>14</v>
      </c>
      <c r="D403" s="331" t="s">
        <v>141</v>
      </c>
      <c r="E403" s="332">
        <v>0.03</v>
      </c>
      <c r="F403" s="333">
        <v>1.41</v>
      </c>
      <c r="G403" s="333">
        <v>3.18</v>
      </c>
      <c r="H403" s="333">
        <v>5.2</v>
      </c>
      <c r="I403" s="334">
        <f t="shared" si="115"/>
        <v>8.3800000000000008</v>
      </c>
      <c r="J403" s="332">
        <v>0.03</v>
      </c>
      <c r="K403" s="333">
        <v>0.41</v>
      </c>
      <c r="L403" s="333">
        <v>3.52</v>
      </c>
      <c r="M403" s="333">
        <v>8.0399999999999991</v>
      </c>
      <c r="N403" s="334">
        <f t="shared" si="116"/>
        <v>11.559999999999999</v>
      </c>
      <c r="O403" s="335">
        <f t="shared" si="117"/>
        <v>37.947494033412866</v>
      </c>
    </row>
    <row r="404" spans="1:15" s="336" customFormat="1" ht="15" customHeight="1">
      <c r="A404" s="383" t="s">
        <v>6</v>
      </c>
      <c r="B404" s="393" t="s">
        <v>255</v>
      </c>
      <c r="C404" s="330" t="s">
        <v>14</v>
      </c>
      <c r="D404" s="331" t="s">
        <v>141</v>
      </c>
      <c r="E404" s="332">
        <v>0</v>
      </c>
      <c r="F404" s="333">
        <v>0</v>
      </c>
      <c r="G404" s="333">
        <v>1.82</v>
      </c>
      <c r="H404" s="333">
        <v>0.3</v>
      </c>
      <c r="I404" s="334">
        <f t="shared" si="115"/>
        <v>2.12</v>
      </c>
      <c r="J404" s="332">
        <v>0</v>
      </c>
      <c r="K404" s="333">
        <v>0</v>
      </c>
      <c r="L404" s="333">
        <v>1.37</v>
      </c>
      <c r="M404" s="333">
        <v>3.24</v>
      </c>
      <c r="N404" s="334">
        <f t="shared" si="116"/>
        <v>4.6100000000000003</v>
      </c>
      <c r="O404" s="335">
        <f t="shared" si="117"/>
        <v>117.45283018867924</v>
      </c>
    </row>
    <row r="405" spans="1:15" s="336" customFormat="1" ht="15" customHeight="1">
      <c r="A405" s="383" t="s">
        <v>23</v>
      </c>
      <c r="B405" s="393" t="s">
        <v>254</v>
      </c>
      <c r="C405" s="330" t="s">
        <v>14</v>
      </c>
      <c r="D405" s="331" t="s">
        <v>141</v>
      </c>
      <c r="E405" s="332">
        <v>0.08</v>
      </c>
      <c r="F405" s="333">
        <v>1.65</v>
      </c>
      <c r="G405" s="333">
        <v>62.07</v>
      </c>
      <c r="H405" s="333">
        <v>76.36</v>
      </c>
      <c r="I405" s="334">
        <f t="shared" si="115"/>
        <v>138.43</v>
      </c>
      <c r="J405" s="332">
        <v>0.09</v>
      </c>
      <c r="K405" s="333">
        <v>1.48</v>
      </c>
      <c r="L405" s="333">
        <v>52.12</v>
      </c>
      <c r="M405" s="333">
        <v>53.33</v>
      </c>
      <c r="N405" s="334">
        <f t="shared" si="116"/>
        <v>105.44999999999999</v>
      </c>
      <c r="O405" s="335">
        <f t="shared" si="117"/>
        <v>-23.824315538539341</v>
      </c>
    </row>
    <row r="406" spans="1:15" s="336" customFormat="1" ht="15" customHeight="1">
      <c r="A406" s="383" t="s">
        <v>417</v>
      </c>
      <c r="B406" s="393" t="s">
        <v>418</v>
      </c>
      <c r="C406" s="330" t="s">
        <v>14</v>
      </c>
      <c r="D406" s="331" t="s">
        <v>141</v>
      </c>
      <c r="E406" s="332">
        <v>0.03</v>
      </c>
      <c r="F406" s="333">
        <v>0.59</v>
      </c>
      <c r="G406" s="333">
        <v>7.86</v>
      </c>
      <c r="H406" s="333">
        <v>6.67</v>
      </c>
      <c r="I406" s="334">
        <f t="shared" si="115"/>
        <v>14.530000000000001</v>
      </c>
      <c r="J406" s="332">
        <v>0.01</v>
      </c>
      <c r="K406" s="333">
        <v>0.36</v>
      </c>
      <c r="L406" s="333">
        <v>3.52</v>
      </c>
      <c r="M406" s="333">
        <v>10.98</v>
      </c>
      <c r="N406" s="334">
        <f t="shared" si="116"/>
        <v>14.5</v>
      </c>
      <c r="O406" s="335">
        <f t="shared" si="117"/>
        <v>-0.20646937370957241</v>
      </c>
    </row>
    <row r="407" spans="1:15" s="336" customFormat="1" ht="15" customHeight="1">
      <c r="A407" s="383" t="s">
        <v>461</v>
      </c>
      <c r="B407" s="393" t="s">
        <v>565</v>
      </c>
      <c r="C407" s="330" t="s">
        <v>14</v>
      </c>
      <c r="D407" s="331" t="s">
        <v>141</v>
      </c>
      <c r="E407" s="332">
        <v>0</v>
      </c>
      <c r="F407" s="333">
        <v>0.28999999999999998</v>
      </c>
      <c r="G407" s="333">
        <v>0.7</v>
      </c>
      <c r="H407" s="333">
        <v>1.38</v>
      </c>
      <c r="I407" s="334">
        <f t="shared" si="115"/>
        <v>2.08</v>
      </c>
      <c r="J407" s="332">
        <v>0</v>
      </c>
      <c r="K407" s="333">
        <v>0</v>
      </c>
      <c r="L407" s="333">
        <v>1.35</v>
      </c>
      <c r="M407" s="333">
        <v>0.17</v>
      </c>
      <c r="N407" s="334">
        <f t="shared" si="116"/>
        <v>1.52</v>
      </c>
      <c r="O407" s="335">
        <f t="shared" si="117"/>
        <v>-26.923076923076927</v>
      </c>
    </row>
    <row r="408" spans="1:15" s="336" customFormat="1" ht="15" customHeight="1">
      <c r="A408" s="383" t="s">
        <v>80</v>
      </c>
      <c r="B408" s="393" t="s">
        <v>253</v>
      </c>
      <c r="C408" s="330" t="s">
        <v>14</v>
      </c>
      <c r="D408" s="331" t="s">
        <v>141</v>
      </c>
      <c r="E408" s="332">
        <v>0.03</v>
      </c>
      <c r="F408" s="333">
        <v>0</v>
      </c>
      <c r="G408" s="333">
        <v>4.2699999999999996</v>
      </c>
      <c r="H408" s="333">
        <v>4.42</v>
      </c>
      <c r="I408" s="334">
        <f t="shared" si="115"/>
        <v>8.69</v>
      </c>
      <c r="J408" s="332">
        <v>0</v>
      </c>
      <c r="K408" s="333">
        <v>0</v>
      </c>
      <c r="L408" s="333">
        <v>0.94</v>
      </c>
      <c r="M408" s="333">
        <v>1.22</v>
      </c>
      <c r="N408" s="334">
        <f t="shared" si="116"/>
        <v>2.16</v>
      </c>
      <c r="O408" s="335">
        <f t="shared" si="117"/>
        <v>-75.143843498273881</v>
      </c>
    </row>
    <row r="409" spans="1:15" s="336" customFormat="1" ht="15" customHeight="1">
      <c r="A409" s="383" t="s">
        <v>566</v>
      </c>
      <c r="B409" s="393" t="s">
        <v>567</v>
      </c>
      <c r="C409" s="330" t="s">
        <v>14</v>
      </c>
      <c r="D409" s="331" t="s">
        <v>141</v>
      </c>
      <c r="E409" s="332">
        <v>0</v>
      </c>
      <c r="F409" s="333">
        <v>0</v>
      </c>
      <c r="G409" s="333">
        <v>0.19</v>
      </c>
      <c r="H409" s="333">
        <v>0.57999999999999996</v>
      </c>
      <c r="I409" s="334">
        <f t="shared" si="115"/>
        <v>0.77</v>
      </c>
      <c r="J409" s="332">
        <v>0</v>
      </c>
      <c r="K409" s="333">
        <v>0</v>
      </c>
      <c r="L409" s="333">
        <v>0.43</v>
      </c>
      <c r="M409" s="333">
        <v>0.1</v>
      </c>
      <c r="N409" s="334">
        <f t="shared" si="116"/>
        <v>0.53</v>
      </c>
      <c r="O409" s="335">
        <f t="shared" si="117"/>
        <v>-31.168831168831169</v>
      </c>
    </row>
    <row r="410" spans="1:15" s="336" customFormat="1" ht="15" customHeight="1">
      <c r="A410" s="383" t="s">
        <v>37</v>
      </c>
      <c r="B410" s="393" t="s">
        <v>252</v>
      </c>
      <c r="C410" s="330" t="s">
        <v>14</v>
      </c>
      <c r="D410" s="331" t="s">
        <v>141</v>
      </c>
      <c r="E410" s="332">
        <v>0.04</v>
      </c>
      <c r="F410" s="333">
        <v>0.89</v>
      </c>
      <c r="G410" s="333">
        <v>18.13</v>
      </c>
      <c r="H410" s="333">
        <v>33.590000000000003</v>
      </c>
      <c r="I410" s="334">
        <f t="shared" si="115"/>
        <v>51.72</v>
      </c>
      <c r="J410" s="332">
        <v>0.05</v>
      </c>
      <c r="K410" s="333">
        <v>0.17</v>
      </c>
      <c r="L410" s="333">
        <v>19.71</v>
      </c>
      <c r="M410" s="333">
        <v>21.53</v>
      </c>
      <c r="N410" s="334">
        <f t="shared" si="116"/>
        <v>41.24</v>
      </c>
      <c r="O410" s="335">
        <f t="shared" si="117"/>
        <v>-20.262954369682905</v>
      </c>
    </row>
    <row r="411" spans="1:15" s="336" customFormat="1" ht="15" customHeight="1">
      <c r="A411" s="383" t="s">
        <v>396</v>
      </c>
      <c r="B411" s="393" t="s">
        <v>397</v>
      </c>
      <c r="C411" s="330" t="s">
        <v>14</v>
      </c>
      <c r="D411" s="331" t="s">
        <v>141</v>
      </c>
      <c r="E411" s="332">
        <v>0</v>
      </c>
      <c r="F411" s="333">
        <v>0</v>
      </c>
      <c r="G411" s="333">
        <v>1.42</v>
      </c>
      <c r="H411" s="333">
        <v>3.13</v>
      </c>
      <c r="I411" s="334">
        <f t="shared" si="115"/>
        <v>4.55</v>
      </c>
      <c r="J411" s="332">
        <v>0</v>
      </c>
      <c r="K411" s="333">
        <v>0</v>
      </c>
      <c r="L411" s="333">
        <v>1.17</v>
      </c>
      <c r="M411" s="333">
        <v>1.39</v>
      </c>
      <c r="N411" s="334">
        <f t="shared" si="116"/>
        <v>2.5599999999999996</v>
      </c>
      <c r="O411" s="335">
        <f t="shared" si="117"/>
        <v>-43.736263736263744</v>
      </c>
    </row>
    <row r="412" spans="1:15" s="336" customFormat="1" ht="15" customHeight="1">
      <c r="A412" s="383" t="s">
        <v>2</v>
      </c>
      <c r="B412" s="396" t="s">
        <v>251</v>
      </c>
      <c r="C412" s="330" t="s">
        <v>14</v>
      </c>
      <c r="D412" s="339" t="s">
        <v>141</v>
      </c>
      <c r="E412" s="332">
        <v>0</v>
      </c>
      <c r="F412" s="333">
        <v>0</v>
      </c>
      <c r="G412" s="333">
        <v>6.06</v>
      </c>
      <c r="H412" s="333">
        <v>7.31</v>
      </c>
      <c r="I412" s="334">
        <f t="shared" si="115"/>
        <v>13.37</v>
      </c>
      <c r="J412" s="332">
        <v>0</v>
      </c>
      <c r="K412" s="333">
        <v>0.57999999999999996</v>
      </c>
      <c r="L412" s="333">
        <v>1.07</v>
      </c>
      <c r="M412" s="333">
        <v>2.96</v>
      </c>
      <c r="N412" s="334">
        <f t="shared" si="116"/>
        <v>4.03</v>
      </c>
      <c r="O412" s="335">
        <f t="shared" si="117"/>
        <v>-69.857890800299174</v>
      </c>
    </row>
    <row r="413" spans="1:15" s="336" customFormat="1" ht="15" customHeight="1">
      <c r="A413" s="383" t="s">
        <v>420</v>
      </c>
      <c r="B413" s="393" t="s">
        <v>568</v>
      </c>
      <c r="C413" s="330" t="s">
        <v>14</v>
      </c>
      <c r="D413" s="331" t="s">
        <v>141</v>
      </c>
      <c r="E413" s="332">
        <v>0.03</v>
      </c>
      <c r="F413" s="333">
        <v>0</v>
      </c>
      <c r="G413" s="333">
        <v>3.96</v>
      </c>
      <c r="H413" s="333">
        <v>13.12</v>
      </c>
      <c r="I413" s="334">
        <f t="shared" si="115"/>
        <v>17.079999999999998</v>
      </c>
      <c r="J413" s="332">
        <v>0</v>
      </c>
      <c r="K413" s="333">
        <v>0</v>
      </c>
      <c r="L413" s="333">
        <v>6.06</v>
      </c>
      <c r="M413" s="333">
        <v>9.94</v>
      </c>
      <c r="N413" s="334">
        <f t="shared" si="116"/>
        <v>16</v>
      </c>
      <c r="O413" s="335">
        <f t="shared" si="117"/>
        <v>-6.3231850117095973</v>
      </c>
    </row>
    <row r="414" spans="1:15" s="336" customFormat="1" ht="15" customHeight="1">
      <c r="A414" s="383" t="s">
        <v>373</v>
      </c>
      <c r="B414" s="393" t="s">
        <v>374</v>
      </c>
      <c r="C414" s="330" t="s">
        <v>14</v>
      </c>
      <c r="D414" s="331" t="s">
        <v>141</v>
      </c>
      <c r="E414" s="332">
        <v>0</v>
      </c>
      <c r="F414" s="333">
        <v>0</v>
      </c>
      <c r="G414" s="333">
        <v>0.22</v>
      </c>
      <c r="H414" s="333">
        <v>0.5</v>
      </c>
      <c r="I414" s="334">
        <f>G414+H414</f>
        <v>0.72</v>
      </c>
      <c r="J414" s="332">
        <v>0</v>
      </c>
      <c r="K414" s="333">
        <v>0</v>
      </c>
      <c r="L414" s="333">
        <v>0.66</v>
      </c>
      <c r="M414" s="333">
        <v>0</v>
      </c>
      <c r="N414" s="334">
        <f>L414+M414</f>
        <v>0.66</v>
      </c>
      <c r="O414" s="335">
        <f>((N414/I414)-1)*100</f>
        <v>-8.333333333333325</v>
      </c>
    </row>
    <row r="415" spans="1:15" s="336" customFormat="1" ht="15" customHeight="1">
      <c r="A415" s="383" t="s">
        <v>630</v>
      </c>
      <c r="B415" s="396" t="s">
        <v>671</v>
      </c>
      <c r="C415" s="330" t="s">
        <v>14</v>
      </c>
      <c r="D415" s="339" t="s">
        <v>141</v>
      </c>
      <c r="E415" s="332">
        <v>0</v>
      </c>
      <c r="F415" s="333">
        <v>0</v>
      </c>
      <c r="G415" s="333">
        <v>0</v>
      </c>
      <c r="H415" s="333">
        <v>0.51</v>
      </c>
      <c r="I415" s="334">
        <f t="shared" si="115"/>
        <v>0.51</v>
      </c>
      <c r="J415" s="332">
        <v>0</v>
      </c>
      <c r="K415" s="333">
        <v>0</v>
      </c>
      <c r="L415" s="333">
        <v>0.56999999999999995</v>
      </c>
      <c r="M415" s="333">
        <v>0.64</v>
      </c>
      <c r="N415" s="334">
        <f t="shared" si="116"/>
        <v>1.21</v>
      </c>
      <c r="O415" s="335">
        <f t="shared" si="117"/>
        <v>137.25490196078431</v>
      </c>
    </row>
    <row r="416" spans="1:15" s="336" customFormat="1" ht="15" customHeight="1">
      <c r="A416" s="383" t="s">
        <v>250</v>
      </c>
      <c r="B416" s="396" t="s">
        <v>249</v>
      </c>
      <c r="C416" s="330" t="s">
        <v>14</v>
      </c>
      <c r="D416" s="339" t="s">
        <v>141</v>
      </c>
      <c r="E416" s="332">
        <v>0.01</v>
      </c>
      <c r="F416" s="333">
        <v>0.11</v>
      </c>
      <c r="G416" s="333">
        <v>0.79</v>
      </c>
      <c r="H416" s="333">
        <v>0.79</v>
      </c>
      <c r="I416" s="334">
        <f t="shared" si="115"/>
        <v>1.58</v>
      </c>
      <c r="J416" s="332">
        <v>0.02</v>
      </c>
      <c r="K416" s="333">
        <v>0.1</v>
      </c>
      <c r="L416" s="333">
        <v>0.9</v>
      </c>
      <c r="M416" s="333">
        <v>2.06</v>
      </c>
      <c r="N416" s="334">
        <f t="shared" si="116"/>
        <v>2.96</v>
      </c>
      <c r="O416" s="335">
        <f t="shared" si="117"/>
        <v>87.341772151898738</v>
      </c>
    </row>
    <row r="417" spans="1:17" s="336" customFormat="1" ht="15" customHeight="1">
      <c r="A417" s="383" t="s">
        <v>64</v>
      </c>
      <c r="B417" s="396" t="s">
        <v>248</v>
      </c>
      <c r="C417" s="330" t="s">
        <v>14</v>
      </c>
      <c r="D417" s="339" t="s">
        <v>141</v>
      </c>
      <c r="E417" s="332">
        <v>0.02</v>
      </c>
      <c r="F417" s="333">
        <v>0.3</v>
      </c>
      <c r="G417" s="333">
        <v>15.35</v>
      </c>
      <c r="H417" s="333">
        <v>30.69</v>
      </c>
      <c r="I417" s="334">
        <f t="shared" si="115"/>
        <v>46.04</v>
      </c>
      <c r="J417" s="332">
        <v>0.01</v>
      </c>
      <c r="K417" s="333">
        <v>0</v>
      </c>
      <c r="L417" s="333">
        <v>11.24</v>
      </c>
      <c r="M417" s="333">
        <v>43.81</v>
      </c>
      <c r="N417" s="334">
        <f t="shared" si="116"/>
        <v>55.050000000000004</v>
      </c>
      <c r="O417" s="335">
        <f t="shared" si="117"/>
        <v>19.569939183318862</v>
      </c>
    </row>
    <row r="418" spans="1:17" s="99" customFormat="1" ht="15" customHeight="1">
      <c r="A418" s="390"/>
      <c r="B418" s="400"/>
      <c r="C418" s="265"/>
      <c r="D418" s="105"/>
      <c r="E418" s="164"/>
      <c r="F418" s="260"/>
      <c r="G418" s="260"/>
      <c r="H418" s="260"/>
      <c r="I418" s="261"/>
      <c r="J418" s="164"/>
      <c r="K418" s="260"/>
      <c r="L418" s="260"/>
      <c r="M418" s="260"/>
      <c r="N418" s="261"/>
      <c r="O418" s="160"/>
    </row>
    <row r="419" spans="1:17" s="135" customFormat="1" ht="15" customHeight="1">
      <c r="A419" s="463" t="s">
        <v>334</v>
      </c>
      <c r="B419" s="464"/>
      <c r="C419" s="96"/>
      <c r="D419" s="153"/>
      <c r="E419" s="167">
        <f t="shared" ref="E419:N419" si="118">SUM(E400:E418)</f>
        <v>0.27</v>
      </c>
      <c r="F419" s="292">
        <f t="shared" si="118"/>
        <v>5.4999999999999991</v>
      </c>
      <c r="G419" s="292">
        <f t="shared" si="118"/>
        <v>127.88</v>
      </c>
      <c r="H419" s="292">
        <f t="shared" si="118"/>
        <v>187.95999999999998</v>
      </c>
      <c r="I419" s="293">
        <f t="shared" si="118"/>
        <v>315.84000000000009</v>
      </c>
      <c r="J419" s="167">
        <f t="shared" si="118"/>
        <v>0.21</v>
      </c>
      <c r="K419" s="292">
        <f t="shared" si="118"/>
        <v>3.1</v>
      </c>
      <c r="L419" s="292">
        <f t="shared" si="118"/>
        <v>106.74000000000001</v>
      </c>
      <c r="M419" s="292">
        <f t="shared" si="118"/>
        <v>162.99</v>
      </c>
      <c r="N419" s="293">
        <f t="shared" si="118"/>
        <v>269.73</v>
      </c>
      <c r="O419" s="288">
        <f t="shared" ref="O419" si="119">((N419/I419)-1)*100</f>
        <v>-14.599164133738618</v>
      </c>
    </row>
    <row r="420" spans="1:17" s="99" customFormat="1" ht="15" customHeight="1">
      <c r="A420" s="161"/>
      <c r="B420" s="397"/>
      <c r="C420" s="163"/>
      <c r="D420" s="105"/>
      <c r="E420" s="164"/>
      <c r="F420" s="260"/>
      <c r="G420" s="260"/>
      <c r="H420" s="260"/>
      <c r="I420" s="261"/>
      <c r="J420" s="164"/>
      <c r="K420" s="260"/>
      <c r="L420" s="260"/>
      <c r="M420" s="260"/>
      <c r="N420" s="261"/>
      <c r="O420" s="160"/>
      <c r="P420" s="165"/>
    </row>
    <row r="421" spans="1:17" s="151" customFormat="1" ht="15" customHeight="1">
      <c r="A421" s="465" t="s">
        <v>292</v>
      </c>
      <c r="B421" s="467" t="s">
        <v>66</v>
      </c>
      <c r="C421" s="469" t="s">
        <v>293</v>
      </c>
      <c r="D421" s="471" t="s">
        <v>294</v>
      </c>
      <c r="E421" s="473" t="s">
        <v>684</v>
      </c>
      <c r="F421" s="474"/>
      <c r="G421" s="474"/>
      <c r="H421" s="474"/>
      <c r="I421" s="475"/>
      <c r="J421" s="473" t="s">
        <v>721</v>
      </c>
      <c r="K421" s="474"/>
      <c r="L421" s="474"/>
      <c r="M421" s="474"/>
      <c r="N421" s="475"/>
      <c r="O421" s="150" t="s">
        <v>65</v>
      </c>
    </row>
    <row r="422" spans="1:17" s="151" customFormat="1" ht="27">
      <c r="A422" s="466"/>
      <c r="B422" s="468"/>
      <c r="C422" s="470"/>
      <c r="D422" s="472"/>
      <c r="E422" s="9" t="s">
        <v>67</v>
      </c>
      <c r="F422" s="244" t="s">
        <v>497</v>
      </c>
      <c r="G422" s="240" t="s">
        <v>385</v>
      </c>
      <c r="H422" s="10" t="s">
        <v>383</v>
      </c>
      <c r="I422" s="241" t="s">
        <v>384</v>
      </c>
      <c r="J422" s="9" t="s">
        <v>67</v>
      </c>
      <c r="K422" s="244" t="s">
        <v>497</v>
      </c>
      <c r="L422" s="240" t="s">
        <v>385</v>
      </c>
      <c r="M422" s="10" t="s">
        <v>383</v>
      </c>
      <c r="N422" s="241" t="s">
        <v>384</v>
      </c>
      <c r="O422" s="152" t="s">
        <v>68</v>
      </c>
    </row>
    <row r="423" spans="1:17" s="99" customFormat="1" ht="15" customHeight="1">
      <c r="A423" s="161"/>
      <c r="B423" s="397"/>
      <c r="C423" s="163"/>
      <c r="D423" s="105"/>
      <c r="E423" s="164"/>
      <c r="F423" s="260"/>
      <c r="G423" s="260"/>
      <c r="H423" s="260"/>
      <c r="I423" s="261"/>
      <c r="J423" s="164"/>
      <c r="K423" s="260"/>
      <c r="L423" s="260"/>
      <c r="M423" s="260"/>
      <c r="N423" s="261"/>
      <c r="O423" s="160"/>
      <c r="P423" s="165"/>
    </row>
    <row r="424" spans="1:17" s="151" customFormat="1" ht="15" customHeight="1">
      <c r="A424" s="398" t="s">
        <v>297</v>
      </c>
      <c r="B424" s="168" t="s">
        <v>298</v>
      </c>
      <c r="C424" s="96" t="s">
        <v>69</v>
      </c>
      <c r="D424" s="153"/>
      <c r="E424" s="157" t="s">
        <v>69</v>
      </c>
      <c r="F424" s="158"/>
      <c r="G424" s="158"/>
      <c r="H424" s="97" t="s">
        <v>69</v>
      </c>
      <c r="I424" s="159"/>
      <c r="J424" s="157" t="s">
        <v>69</v>
      </c>
      <c r="K424" s="158" t="s">
        <v>69</v>
      </c>
      <c r="L424" s="158"/>
      <c r="M424" s="158"/>
      <c r="N424" s="159" t="s">
        <v>69</v>
      </c>
      <c r="O424" s="155"/>
    </row>
    <row r="425" spans="1:17" s="336" customFormat="1" ht="15" customHeight="1">
      <c r="A425" s="383" t="s">
        <v>459</v>
      </c>
      <c r="B425" s="396" t="s">
        <v>672</v>
      </c>
      <c r="C425" s="330" t="s">
        <v>14</v>
      </c>
      <c r="D425" s="331" t="s">
        <v>144</v>
      </c>
      <c r="E425" s="332">
        <v>0</v>
      </c>
      <c r="F425" s="333">
        <v>0</v>
      </c>
      <c r="G425" s="333">
        <v>2.1</v>
      </c>
      <c r="H425" s="333">
        <v>1.03</v>
      </c>
      <c r="I425" s="334">
        <f t="shared" ref="I425:I441" si="120">G425+H425</f>
        <v>3.13</v>
      </c>
      <c r="J425" s="332">
        <v>0</v>
      </c>
      <c r="K425" s="333">
        <v>0.03</v>
      </c>
      <c r="L425" s="333">
        <v>1.71</v>
      </c>
      <c r="M425" s="333">
        <v>5.2</v>
      </c>
      <c r="N425" s="334">
        <f t="shared" ref="N425:N441" si="121">L425+M425</f>
        <v>6.91</v>
      </c>
      <c r="O425" s="335">
        <f t="shared" ref="O425:O441" si="122">((N425/I425)-1)*100</f>
        <v>120.76677316293929</v>
      </c>
    </row>
    <row r="426" spans="1:17" s="336" customFormat="1" ht="15" customHeight="1">
      <c r="A426" s="395" t="s">
        <v>421</v>
      </c>
      <c r="B426" s="396" t="s">
        <v>569</v>
      </c>
      <c r="C426" s="337" t="s">
        <v>14</v>
      </c>
      <c r="D426" s="331" t="s">
        <v>144</v>
      </c>
      <c r="E426" s="332">
        <v>0</v>
      </c>
      <c r="F426" s="333">
        <v>0</v>
      </c>
      <c r="G426" s="333">
        <v>1.26</v>
      </c>
      <c r="H426" s="333">
        <v>0.55000000000000004</v>
      </c>
      <c r="I426" s="334">
        <f t="shared" si="120"/>
        <v>1.81</v>
      </c>
      <c r="J426" s="332">
        <v>0</v>
      </c>
      <c r="K426" s="333">
        <v>0</v>
      </c>
      <c r="L426" s="333">
        <v>1.08</v>
      </c>
      <c r="M426" s="333">
        <v>0.88</v>
      </c>
      <c r="N426" s="334">
        <f t="shared" si="121"/>
        <v>1.96</v>
      </c>
      <c r="O426" s="335">
        <f t="shared" si="122"/>
        <v>8.287292817679548</v>
      </c>
    </row>
    <row r="427" spans="1:17" s="336" customFormat="1" ht="15" customHeight="1">
      <c r="A427" s="395" t="s">
        <v>588</v>
      </c>
      <c r="B427" s="396" t="s">
        <v>589</v>
      </c>
      <c r="C427" s="337" t="s">
        <v>14</v>
      </c>
      <c r="D427" s="331" t="s">
        <v>144</v>
      </c>
      <c r="E427" s="332">
        <v>0.01</v>
      </c>
      <c r="F427" s="333">
        <v>0.28000000000000003</v>
      </c>
      <c r="G427" s="333">
        <v>0.47</v>
      </c>
      <c r="H427" s="333">
        <v>1.56</v>
      </c>
      <c r="I427" s="334">
        <f t="shared" ref="I427:I434" si="123">G427+H427</f>
        <v>2.0300000000000002</v>
      </c>
      <c r="J427" s="332">
        <v>0.01</v>
      </c>
      <c r="K427" s="333">
        <v>1.67</v>
      </c>
      <c r="L427" s="333">
        <v>1.86</v>
      </c>
      <c r="M427" s="333">
        <v>2.15</v>
      </c>
      <c r="N427" s="334">
        <f t="shared" ref="N427:N434" si="124">L427+M427</f>
        <v>4.01</v>
      </c>
      <c r="O427" s="335">
        <f t="shared" ref="O427:O434" si="125">((N427/I427)-1)*100</f>
        <v>97.536945812807858</v>
      </c>
    </row>
    <row r="428" spans="1:17" s="336" customFormat="1" ht="15" customHeight="1">
      <c r="A428" s="395" t="s">
        <v>686</v>
      </c>
      <c r="B428" s="396" t="s">
        <v>712</v>
      </c>
      <c r="C428" s="337" t="s">
        <v>14</v>
      </c>
      <c r="D428" s="331" t="s">
        <v>144</v>
      </c>
      <c r="E428" s="332">
        <v>0</v>
      </c>
      <c r="F428" s="333">
        <v>0</v>
      </c>
      <c r="G428" s="333">
        <v>0.21</v>
      </c>
      <c r="H428" s="333">
        <v>0.64</v>
      </c>
      <c r="I428" s="334">
        <f t="shared" si="123"/>
        <v>0.85</v>
      </c>
      <c r="J428" s="332">
        <v>0</v>
      </c>
      <c r="K428" s="333">
        <v>0</v>
      </c>
      <c r="L428" s="333">
        <v>0</v>
      </c>
      <c r="M428" s="333">
        <v>0.74</v>
      </c>
      <c r="N428" s="334">
        <f t="shared" si="124"/>
        <v>0.74</v>
      </c>
      <c r="O428" s="335">
        <f t="shared" si="125"/>
        <v>-12.941176470588234</v>
      </c>
    </row>
    <row r="429" spans="1:17" s="336" customFormat="1" ht="15" customHeight="1">
      <c r="A429" s="395" t="s">
        <v>570</v>
      </c>
      <c r="B429" s="396" t="s">
        <v>571</v>
      </c>
      <c r="C429" s="337" t="s">
        <v>14</v>
      </c>
      <c r="D429" s="331" t="s">
        <v>144</v>
      </c>
      <c r="E429" s="332">
        <v>0</v>
      </c>
      <c r="F429" s="333">
        <v>0.02</v>
      </c>
      <c r="G429" s="333">
        <v>0.16</v>
      </c>
      <c r="H429" s="333">
        <v>0.88</v>
      </c>
      <c r="I429" s="334">
        <f t="shared" si="123"/>
        <v>1.04</v>
      </c>
      <c r="J429" s="332">
        <v>0</v>
      </c>
      <c r="K429" s="333">
        <v>0.1</v>
      </c>
      <c r="L429" s="333">
        <v>0.48</v>
      </c>
      <c r="M429" s="333">
        <v>0.95</v>
      </c>
      <c r="N429" s="334">
        <f t="shared" si="124"/>
        <v>1.43</v>
      </c>
      <c r="O429" s="335">
        <f t="shared" si="125"/>
        <v>37.5</v>
      </c>
    </row>
    <row r="430" spans="1:17" s="336" customFormat="1" ht="15" customHeight="1">
      <c r="A430" s="395" t="s">
        <v>626</v>
      </c>
      <c r="B430" s="396" t="s">
        <v>673</v>
      </c>
      <c r="C430" s="337" t="s">
        <v>14</v>
      </c>
      <c r="D430" s="331" t="s">
        <v>144</v>
      </c>
      <c r="E430" s="332">
        <v>0</v>
      </c>
      <c r="F430" s="333">
        <v>0</v>
      </c>
      <c r="G430" s="333">
        <v>0.1</v>
      </c>
      <c r="H430" s="333">
        <v>0.1</v>
      </c>
      <c r="I430" s="334">
        <f t="shared" si="123"/>
        <v>0.2</v>
      </c>
      <c r="J430" s="332">
        <v>0</v>
      </c>
      <c r="K430" s="333">
        <v>0</v>
      </c>
      <c r="L430" s="333">
        <v>0.47</v>
      </c>
      <c r="M430" s="333">
        <v>0.18</v>
      </c>
      <c r="N430" s="334">
        <f t="shared" si="124"/>
        <v>0.64999999999999991</v>
      </c>
      <c r="O430" s="335">
        <f t="shared" si="125"/>
        <v>224.99999999999994</v>
      </c>
    </row>
    <row r="431" spans="1:17" s="336" customFormat="1" ht="15" customHeight="1">
      <c r="A431" s="395" t="s">
        <v>402</v>
      </c>
      <c r="B431" s="396" t="s">
        <v>766</v>
      </c>
      <c r="C431" s="337" t="s">
        <v>14</v>
      </c>
      <c r="D431" s="331" t="s">
        <v>144</v>
      </c>
      <c r="E431" s="332">
        <v>0</v>
      </c>
      <c r="F431" s="333">
        <v>0.57999999999999996</v>
      </c>
      <c r="G431" s="333">
        <v>3.65</v>
      </c>
      <c r="H431" s="333">
        <v>12.43</v>
      </c>
      <c r="I431" s="334">
        <f t="shared" si="123"/>
        <v>16.079999999999998</v>
      </c>
      <c r="J431" s="332">
        <v>0</v>
      </c>
      <c r="K431" s="333">
        <v>0</v>
      </c>
      <c r="L431" s="333">
        <v>4.07</v>
      </c>
      <c r="M431" s="333">
        <v>9.4600000000000009</v>
      </c>
      <c r="N431" s="334">
        <f t="shared" si="124"/>
        <v>13.530000000000001</v>
      </c>
      <c r="O431" s="335">
        <f t="shared" si="125"/>
        <v>-15.858208955223862</v>
      </c>
    </row>
    <row r="432" spans="1:17" s="100" customFormat="1" ht="15" customHeight="1">
      <c r="A432" s="390" t="s">
        <v>627</v>
      </c>
      <c r="B432" s="399" t="s">
        <v>674</v>
      </c>
      <c r="C432" s="265" t="s">
        <v>14</v>
      </c>
      <c r="D432" s="331" t="s">
        <v>144</v>
      </c>
      <c r="E432" s="289">
        <v>0</v>
      </c>
      <c r="F432" s="290">
        <v>0</v>
      </c>
      <c r="G432" s="290">
        <v>0.23</v>
      </c>
      <c r="H432" s="290">
        <v>0.06</v>
      </c>
      <c r="I432" s="334">
        <f t="shared" si="123"/>
        <v>0.29000000000000004</v>
      </c>
      <c r="J432" s="289">
        <v>0</v>
      </c>
      <c r="K432" s="290">
        <v>0</v>
      </c>
      <c r="L432" s="290">
        <v>0.67</v>
      </c>
      <c r="M432" s="290">
        <v>1.1200000000000001</v>
      </c>
      <c r="N432" s="334">
        <f t="shared" si="124"/>
        <v>1.79</v>
      </c>
      <c r="O432" s="160">
        <f t="shared" ref="O432" si="126">((N432/I432)-1)*100</f>
        <v>517.24137931034477</v>
      </c>
      <c r="P432" s="102"/>
      <c r="Q432" s="99"/>
    </row>
    <row r="433" spans="1:16" s="336" customFormat="1" ht="15" customHeight="1">
      <c r="A433" s="395" t="s">
        <v>422</v>
      </c>
      <c r="B433" s="396" t="s">
        <v>572</v>
      </c>
      <c r="C433" s="337" t="s">
        <v>14</v>
      </c>
      <c r="D433" s="331" t="s">
        <v>144</v>
      </c>
      <c r="E433" s="332">
        <v>0</v>
      </c>
      <c r="F433" s="333">
        <v>0.02</v>
      </c>
      <c r="G433" s="333">
        <v>19.829999999999998</v>
      </c>
      <c r="H433" s="333">
        <v>39.950000000000003</v>
      </c>
      <c r="I433" s="334">
        <f t="shared" si="123"/>
        <v>59.78</v>
      </c>
      <c r="J433" s="332">
        <v>0.01</v>
      </c>
      <c r="K433" s="333">
        <v>0.64</v>
      </c>
      <c r="L433" s="333">
        <v>16.04</v>
      </c>
      <c r="M433" s="333">
        <v>31.77</v>
      </c>
      <c r="N433" s="334">
        <f t="shared" si="124"/>
        <v>47.81</v>
      </c>
      <c r="O433" s="335">
        <f t="shared" si="125"/>
        <v>-20.023419203747071</v>
      </c>
    </row>
    <row r="434" spans="1:16" s="336" customFormat="1" ht="15" customHeight="1">
      <c r="A434" s="395" t="s">
        <v>423</v>
      </c>
      <c r="B434" s="396" t="s">
        <v>573</v>
      </c>
      <c r="C434" s="337" t="s">
        <v>14</v>
      </c>
      <c r="D434" s="331" t="s">
        <v>144</v>
      </c>
      <c r="E434" s="332">
        <v>0</v>
      </c>
      <c r="F434" s="333">
        <v>0</v>
      </c>
      <c r="G434" s="333">
        <v>0.15</v>
      </c>
      <c r="H434" s="333">
        <v>0.69</v>
      </c>
      <c r="I434" s="334">
        <f t="shared" si="123"/>
        <v>0.84</v>
      </c>
      <c r="J434" s="332">
        <v>0</v>
      </c>
      <c r="K434" s="333">
        <v>0</v>
      </c>
      <c r="L434" s="333">
        <v>0.35</v>
      </c>
      <c r="M434" s="333">
        <v>0.97</v>
      </c>
      <c r="N434" s="334">
        <f t="shared" si="124"/>
        <v>1.3199999999999998</v>
      </c>
      <c r="O434" s="335">
        <f t="shared" si="125"/>
        <v>57.142857142857139</v>
      </c>
    </row>
    <row r="435" spans="1:16" s="336" customFormat="1" ht="15" customHeight="1">
      <c r="A435" s="383" t="s">
        <v>272</v>
      </c>
      <c r="B435" s="393" t="s">
        <v>271</v>
      </c>
      <c r="C435" s="330" t="s">
        <v>14</v>
      </c>
      <c r="D435" s="331" t="s">
        <v>144</v>
      </c>
      <c r="E435" s="332">
        <v>0</v>
      </c>
      <c r="F435" s="333">
        <v>0</v>
      </c>
      <c r="G435" s="333">
        <v>1.07</v>
      </c>
      <c r="H435" s="333">
        <v>6.3</v>
      </c>
      <c r="I435" s="334">
        <f t="shared" si="120"/>
        <v>7.37</v>
      </c>
      <c r="J435" s="332">
        <v>0</v>
      </c>
      <c r="K435" s="333">
        <v>0</v>
      </c>
      <c r="L435" s="333">
        <v>1.1499999999999999</v>
      </c>
      <c r="M435" s="333">
        <v>1.88</v>
      </c>
      <c r="N435" s="334">
        <f t="shared" si="121"/>
        <v>3.03</v>
      </c>
      <c r="O435" s="335">
        <f t="shared" si="122"/>
        <v>-58.887381275440973</v>
      </c>
    </row>
    <row r="436" spans="1:16" s="336" customFormat="1" ht="15" customHeight="1">
      <c r="A436" s="383" t="s">
        <v>424</v>
      </c>
      <c r="B436" s="396" t="s">
        <v>574</v>
      </c>
      <c r="C436" s="330" t="s">
        <v>14</v>
      </c>
      <c r="D436" s="331" t="s">
        <v>144</v>
      </c>
      <c r="E436" s="332">
        <v>0</v>
      </c>
      <c r="F436" s="333">
        <v>0.28999999999999998</v>
      </c>
      <c r="G436" s="333">
        <v>2.38</v>
      </c>
      <c r="H436" s="333">
        <v>2.5499999999999998</v>
      </c>
      <c r="I436" s="334">
        <f t="shared" si="120"/>
        <v>4.93</v>
      </c>
      <c r="J436" s="332">
        <v>0</v>
      </c>
      <c r="K436" s="333">
        <v>0</v>
      </c>
      <c r="L436" s="333">
        <v>1.01</v>
      </c>
      <c r="M436" s="333">
        <v>3.68</v>
      </c>
      <c r="N436" s="334">
        <f t="shared" si="121"/>
        <v>4.6900000000000004</v>
      </c>
      <c r="O436" s="335">
        <f t="shared" si="122"/>
        <v>-4.868154158214999</v>
      </c>
    </row>
    <row r="437" spans="1:16" s="336" customFormat="1" ht="15" customHeight="1">
      <c r="A437" s="383" t="s">
        <v>371</v>
      </c>
      <c r="B437" s="393" t="s">
        <v>767</v>
      </c>
      <c r="C437" s="330" t="s">
        <v>14</v>
      </c>
      <c r="D437" s="331" t="s">
        <v>144</v>
      </c>
      <c r="E437" s="332">
        <v>0.01</v>
      </c>
      <c r="F437" s="333">
        <v>0.4</v>
      </c>
      <c r="G437" s="333">
        <v>7.0000000000000007E-2</v>
      </c>
      <c r="H437" s="333">
        <v>0.43</v>
      </c>
      <c r="I437" s="334">
        <f t="shared" si="120"/>
        <v>0.5</v>
      </c>
      <c r="J437" s="332">
        <v>0</v>
      </c>
      <c r="K437" s="333">
        <v>0.16</v>
      </c>
      <c r="L437" s="333">
        <v>0.32</v>
      </c>
      <c r="M437" s="333">
        <v>0.56999999999999995</v>
      </c>
      <c r="N437" s="334">
        <f t="shared" si="121"/>
        <v>0.8899999999999999</v>
      </c>
      <c r="O437" s="335">
        <f t="shared" si="122"/>
        <v>77.999999999999986</v>
      </c>
    </row>
    <row r="438" spans="1:16" s="336" customFormat="1" ht="15" customHeight="1">
      <c r="A438" s="383" t="s">
        <v>466</v>
      </c>
      <c r="B438" s="393" t="s">
        <v>575</v>
      </c>
      <c r="C438" s="330" t="s">
        <v>14</v>
      </c>
      <c r="D438" s="331" t="s">
        <v>144</v>
      </c>
      <c r="E438" s="332">
        <v>0</v>
      </c>
      <c r="F438" s="333">
        <v>0</v>
      </c>
      <c r="G438" s="333">
        <v>0.16</v>
      </c>
      <c r="H438" s="333">
        <v>0.66</v>
      </c>
      <c r="I438" s="334">
        <f t="shared" si="120"/>
        <v>0.82000000000000006</v>
      </c>
      <c r="J438" s="332">
        <v>0</v>
      </c>
      <c r="K438" s="333">
        <v>0</v>
      </c>
      <c r="L438" s="333">
        <v>0.4</v>
      </c>
      <c r="M438" s="333">
        <v>0.7</v>
      </c>
      <c r="N438" s="334">
        <f t="shared" si="121"/>
        <v>1.1000000000000001</v>
      </c>
      <c r="O438" s="335">
        <f t="shared" si="122"/>
        <v>34.146341463414643</v>
      </c>
    </row>
    <row r="439" spans="1:16" s="336" customFormat="1" ht="15" customHeight="1">
      <c r="A439" s="383" t="s">
        <v>270</v>
      </c>
      <c r="B439" s="396" t="s">
        <v>269</v>
      </c>
      <c r="C439" s="330" t="s">
        <v>14</v>
      </c>
      <c r="D439" s="331" t="s">
        <v>144</v>
      </c>
      <c r="E439" s="332">
        <v>7.0000000000000007E-2</v>
      </c>
      <c r="F439" s="333">
        <v>1.49</v>
      </c>
      <c r="G439" s="333">
        <v>16.68</v>
      </c>
      <c r="H439" s="333">
        <v>38.69</v>
      </c>
      <c r="I439" s="334">
        <f t="shared" si="120"/>
        <v>55.37</v>
      </c>
      <c r="J439" s="332">
        <v>0.09</v>
      </c>
      <c r="K439" s="333">
        <v>3.44</v>
      </c>
      <c r="L439" s="333">
        <v>11.56</v>
      </c>
      <c r="M439" s="333">
        <v>37.229999999999997</v>
      </c>
      <c r="N439" s="334">
        <f t="shared" si="121"/>
        <v>48.79</v>
      </c>
      <c r="O439" s="335">
        <f t="shared" si="122"/>
        <v>-11.883691529709228</v>
      </c>
    </row>
    <row r="440" spans="1:16" s="336" customFormat="1" ht="15" customHeight="1">
      <c r="A440" s="383" t="s">
        <v>628</v>
      </c>
      <c r="B440" s="393" t="s">
        <v>675</v>
      </c>
      <c r="C440" s="330" t="s">
        <v>14</v>
      </c>
      <c r="D440" s="331" t="s">
        <v>144</v>
      </c>
      <c r="E440" s="332">
        <v>0</v>
      </c>
      <c r="F440" s="333">
        <v>0.09</v>
      </c>
      <c r="G440" s="333">
        <v>0</v>
      </c>
      <c r="H440" s="333">
        <v>0.28999999999999998</v>
      </c>
      <c r="I440" s="334">
        <f t="shared" si="120"/>
        <v>0.28999999999999998</v>
      </c>
      <c r="J440" s="332">
        <v>0</v>
      </c>
      <c r="K440" s="333">
        <v>0.63</v>
      </c>
      <c r="L440" s="333">
        <v>0.04</v>
      </c>
      <c r="M440" s="333">
        <v>0.25</v>
      </c>
      <c r="N440" s="334">
        <f t="shared" si="121"/>
        <v>0.28999999999999998</v>
      </c>
      <c r="O440" s="335">
        <f t="shared" si="122"/>
        <v>0</v>
      </c>
    </row>
    <row r="441" spans="1:16" s="336" customFormat="1" ht="15" customHeight="1">
      <c r="A441" s="383" t="s">
        <v>426</v>
      </c>
      <c r="B441" s="393" t="s">
        <v>576</v>
      </c>
      <c r="C441" s="337" t="s">
        <v>14</v>
      </c>
      <c r="D441" s="331" t="s">
        <v>212</v>
      </c>
      <c r="E441" s="332">
        <v>0.01</v>
      </c>
      <c r="F441" s="333">
        <v>0.03</v>
      </c>
      <c r="G441" s="333">
        <v>3.31</v>
      </c>
      <c r="H441" s="333">
        <v>6.7</v>
      </c>
      <c r="I441" s="334">
        <f t="shared" si="120"/>
        <v>10.01</v>
      </c>
      <c r="J441" s="332">
        <v>0</v>
      </c>
      <c r="K441" s="333">
        <v>7.0000000000000007E-2</v>
      </c>
      <c r="L441" s="333">
        <v>4.7300000000000004</v>
      </c>
      <c r="M441" s="333">
        <v>7.53</v>
      </c>
      <c r="N441" s="334">
        <f t="shared" si="121"/>
        <v>12.260000000000002</v>
      </c>
      <c r="O441" s="335">
        <f t="shared" si="122"/>
        <v>22.477522477522506</v>
      </c>
    </row>
    <row r="442" spans="1:16" s="99" customFormat="1" ht="15" customHeight="1">
      <c r="A442" s="161"/>
      <c r="B442" s="397"/>
      <c r="C442" s="163"/>
      <c r="D442" s="105"/>
      <c r="E442" s="164"/>
      <c r="F442" s="260"/>
      <c r="G442" s="260"/>
      <c r="H442" s="260"/>
      <c r="I442" s="261"/>
      <c r="J442" s="164"/>
      <c r="K442" s="260"/>
      <c r="L442" s="260"/>
      <c r="M442" s="260"/>
      <c r="N442" s="261"/>
      <c r="O442" s="160"/>
      <c r="P442" s="165"/>
    </row>
    <row r="443" spans="1:16" s="135" customFormat="1" ht="15" customHeight="1">
      <c r="A443" s="398" t="s">
        <v>335</v>
      </c>
      <c r="B443" s="169"/>
      <c r="C443" s="96"/>
      <c r="D443" s="153"/>
      <c r="E443" s="167">
        <f t="shared" ref="E443:N443" si="127">SUM(E424:E442)</f>
        <v>0.1</v>
      </c>
      <c r="F443" s="292">
        <f t="shared" si="127"/>
        <v>3.1999999999999997</v>
      </c>
      <c r="G443" s="292">
        <f t="shared" si="127"/>
        <v>51.83</v>
      </c>
      <c r="H443" s="292">
        <f t="shared" si="127"/>
        <v>113.51</v>
      </c>
      <c r="I443" s="293">
        <f t="shared" si="127"/>
        <v>165.33999999999997</v>
      </c>
      <c r="J443" s="167">
        <f t="shared" si="127"/>
        <v>0.11</v>
      </c>
      <c r="K443" s="292">
        <f t="shared" si="127"/>
        <v>6.74</v>
      </c>
      <c r="L443" s="292">
        <f t="shared" si="127"/>
        <v>45.94</v>
      </c>
      <c r="M443" s="292">
        <f t="shared" si="127"/>
        <v>105.26</v>
      </c>
      <c r="N443" s="293">
        <f t="shared" si="127"/>
        <v>151.19999999999999</v>
      </c>
      <c r="O443" s="288">
        <f>((N443/I443)-1)*100</f>
        <v>-8.5520745131244631</v>
      </c>
    </row>
    <row r="444" spans="1:16" s="99" customFormat="1" ht="15" customHeight="1">
      <c r="A444" s="161"/>
      <c r="B444" s="397"/>
      <c r="C444" s="163"/>
      <c r="D444" s="105"/>
      <c r="E444" s="164"/>
      <c r="F444" s="260"/>
      <c r="G444" s="260"/>
      <c r="H444" s="260"/>
      <c r="I444" s="261"/>
      <c r="J444" s="164"/>
      <c r="K444" s="260"/>
      <c r="L444" s="260"/>
      <c r="M444" s="260"/>
      <c r="N444" s="261"/>
      <c r="O444" s="160"/>
      <c r="P444" s="165"/>
    </row>
    <row r="445" spans="1:16" s="151" customFormat="1" ht="15" customHeight="1">
      <c r="A445" s="465" t="s">
        <v>292</v>
      </c>
      <c r="B445" s="467" t="s">
        <v>66</v>
      </c>
      <c r="C445" s="469" t="s">
        <v>293</v>
      </c>
      <c r="D445" s="471" t="s">
        <v>294</v>
      </c>
      <c r="E445" s="473" t="s">
        <v>684</v>
      </c>
      <c r="F445" s="474"/>
      <c r="G445" s="474"/>
      <c r="H445" s="474"/>
      <c r="I445" s="475"/>
      <c r="J445" s="473" t="s">
        <v>721</v>
      </c>
      <c r="K445" s="474"/>
      <c r="L445" s="474"/>
      <c r="M445" s="474"/>
      <c r="N445" s="475"/>
      <c r="O445" s="150" t="s">
        <v>65</v>
      </c>
    </row>
    <row r="446" spans="1:16" s="151" customFormat="1" ht="27">
      <c r="A446" s="466"/>
      <c r="B446" s="468"/>
      <c r="C446" s="470"/>
      <c r="D446" s="472"/>
      <c r="E446" s="9" t="s">
        <v>67</v>
      </c>
      <c r="F446" s="244" t="s">
        <v>497</v>
      </c>
      <c r="G446" s="240" t="s">
        <v>385</v>
      </c>
      <c r="H446" s="10" t="s">
        <v>383</v>
      </c>
      <c r="I446" s="241" t="s">
        <v>384</v>
      </c>
      <c r="J446" s="9" t="s">
        <v>67</v>
      </c>
      <c r="K446" s="244" t="s">
        <v>497</v>
      </c>
      <c r="L446" s="240" t="s">
        <v>385</v>
      </c>
      <c r="M446" s="10" t="s">
        <v>383</v>
      </c>
      <c r="N446" s="241" t="s">
        <v>384</v>
      </c>
      <c r="O446" s="152" t="s">
        <v>68</v>
      </c>
    </row>
    <row r="447" spans="1:16" s="99" customFormat="1" ht="15" customHeight="1">
      <c r="A447" s="161"/>
      <c r="B447" s="397"/>
      <c r="C447" s="163"/>
      <c r="D447" s="105"/>
      <c r="E447" s="103"/>
      <c r="F447" s="272"/>
      <c r="G447" s="272"/>
      <c r="H447" s="272"/>
      <c r="I447" s="274"/>
      <c r="J447" s="103"/>
      <c r="K447" s="272"/>
      <c r="L447" s="272"/>
      <c r="M447" s="272"/>
      <c r="N447" s="274"/>
      <c r="O447" s="160"/>
      <c r="P447" s="165"/>
    </row>
    <row r="448" spans="1:16" s="151" customFormat="1" ht="15" customHeight="1">
      <c r="A448" s="401" t="s">
        <v>300</v>
      </c>
      <c r="B448" s="170" t="s">
        <v>72</v>
      </c>
      <c r="C448" s="96" t="s">
        <v>69</v>
      </c>
      <c r="D448" s="153"/>
      <c r="E448" s="157" t="s">
        <v>69</v>
      </c>
      <c r="F448" s="158"/>
      <c r="G448" s="158"/>
      <c r="H448" s="158" t="s">
        <v>69</v>
      </c>
      <c r="I448" s="159"/>
      <c r="J448" s="157" t="s">
        <v>69</v>
      </c>
      <c r="K448" s="158" t="s">
        <v>69</v>
      </c>
      <c r="L448" s="158"/>
      <c r="M448" s="158"/>
      <c r="N448" s="159" t="s">
        <v>69</v>
      </c>
      <c r="O448" s="155"/>
    </row>
    <row r="449" spans="1:16" s="336" customFormat="1" ht="15" customHeight="1">
      <c r="A449" s="383" t="s">
        <v>625</v>
      </c>
      <c r="B449" s="396" t="s">
        <v>676</v>
      </c>
      <c r="C449" s="330" t="s">
        <v>14</v>
      </c>
      <c r="D449" s="331" t="s">
        <v>146</v>
      </c>
      <c r="E449" s="332">
        <v>0</v>
      </c>
      <c r="F449" s="333">
        <v>0</v>
      </c>
      <c r="G449" s="333">
        <v>0</v>
      </c>
      <c r="H449" s="333">
        <v>0.13</v>
      </c>
      <c r="I449" s="334">
        <f t="shared" ref="I449:I461" si="128">G449+H449</f>
        <v>0.13</v>
      </c>
      <c r="J449" s="332">
        <v>0</v>
      </c>
      <c r="K449" s="333">
        <v>0</v>
      </c>
      <c r="L449" s="333">
        <v>0.12</v>
      </c>
      <c r="M449" s="333">
        <v>0.12</v>
      </c>
      <c r="N449" s="334">
        <f t="shared" ref="N449:N461" si="129">L449+M449</f>
        <v>0.24</v>
      </c>
      <c r="O449" s="335">
        <f t="shared" ref="O449:O461" si="130">((N449/I449)-1)*100</f>
        <v>84.615384615384599</v>
      </c>
    </row>
    <row r="450" spans="1:16" s="336" customFormat="1" ht="15" customHeight="1">
      <c r="A450" s="383" t="s">
        <v>427</v>
      </c>
      <c r="B450" s="393" t="s">
        <v>577</v>
      </c>
      <c r="C450" s="330" t="s">
        <v>14</v>
      </c>
      <c r="D450" s="331" t="s">
        <v>146</v>
      </c>
      <c r="E450" s="332">
        <v>0</v>
      </c>
      <c r="F450" s="333">
        <v>0</v>
      </c>
      <c r="G450" s="333">
        <v>1.06</v>
      </c>
      <c r="H450" s="333">
        <v>0.06</v>
      </c>
      <c r="I450" s="334">
        <f t="shared" si="128"/>
        <v>1.1200000000000001</v>
      </c>
      <c r="J450" s="332">
        <v>0</v>
      </c>
      <c r="K450" s="333">
        <v>0</v>
      </c>
      <c r="L450" s="333">
        <v>0.06</v>
      </c>
      <c r="M450" s="333">
        <v>0.08</v>
      </c>
      <c r="N450" s="334">
        <f t="shared" si="129"/>
        <v>0.14000000000000001</v>
      </c>
      <c r="O450" s="335">
        <f t="shared" si="130"/>
        <v>-87.5</v>
      </c>
    </row>
    <row r="451" spans="1:16" s="336" customFormat="1" ht="15" customHeight="1">
      <c r="A451" s="383" t="s">
        <v>257</v>
      </c>
      <c r="B451" s="393" t="s">
        <v>256</v>
      </c>
      <c r="C451" s="330" t="s">
        <v>14</v>
      </c>
      <c r="D451" s="331" t="s">
        <v>146</v>
      </c>
      <c r="E451" s="332">
        <v>0</v>
      </c>
      <c r="F451" s="333">
        <v>0.97</v>
      </c>
      <c r="G451" s="333">
        <v>7.58</v>
      </c>
      <c r="H451" s="333">
        <v>28.21</v>
      </c>
      <c r="I451" s="334">
        <f t="shared" si="128"/>
        <v>35.79</v>
      </c>
      <c r="J451" s="332">
        <v>0</v>
      </c>
      <c r="K451" s="333">
        <v>0.99</v>
      </c>
      <c r="L451" s="333">
        <v>6.49</v>
      </c>
      <c r="M451" s="333">
        <v>20.010000000000002</v>
      </c>
      <c r="N451" s="334">
        <f t="shared" si="129"/>
        <v>26.5</v>
      </c>
      <c r="O451" s="335">
        <f t="shared" si="130"/>
        <v>-25.95697122101145</v>
      </c>
    </row>
    <row r="452" spans="1:16" s="336" customFormat="1" ht="15" customHeight="1">
      <c r="A452" s="383" t="s">
        <v>462</v>
      </c>
      <c r="B452" s="393" t="s">
        <v>578</v>
      </c>
      <c r="C452" s="330" t="s">
        <v>14</v>
      </c>
      <c r="D452" s="331" t="s">
        <v>146</v>
      </c>
      <c r="E452" s="332">
        <v>0</v>
      </c>
      <c r="F452" s="333">
        <v>0</v>
      </c>
      <c r="G452" s="333">
        <v>1.29</v>
      </c>
      <c r="H452" s="333">
        <v>2.59</v>
      </c>
      <c r="I452" s="334">
        <f t="shared" si="128"/>
        <v>3.88</v>
      </c>
      <c r="J452" s="332">
        <v>0</v>
      </c>
      <c r="K452" s="333">
        <v>0</v>
      </c>
      <c r="L452" s="333">
        <v>1.92</v>
      </c>
      <c r="M452" s="333">
        <v>2.96</v>
      </c>
      <c r="N452" s="334">
        <f t="shared" si="129"/>
        <v>4.88</v>
      </c>
      <c r="O452" s="335">
        <f t="shared" si="130"/>
        <v>25.773195876288657</v>
      </c>
    </row>
    <row r="453" spans="1:16" s="336" customFormat="1" ht="15" customHeight="1">
      <c r="A453" s="383" t="s">
        <v>464</v>
      </c>
      <c r="B453" s="393" t="s">
        <v>579</v>
      </c>
      <c r="C453" s="330" t="s">
        <v>14</v>
      </c>
      <c r="D453" s="331" t="s">
        <v>146</v>
      </c>
      <c r="E453" s="332">
        <v>0</v>
      </c>
      <c r="F453" s="333">
        <v>0</v>
      </c>
      <c r="G453" s="333">
        <v>0.35</v>
      </c>
      <c r="H453" s="333">
        <v>0.21</v>
      </c>
      <c r="I453" s="334">
        <f t="shared" si="128"/>
        <v>0.55999999999999994</v>
      </c>
      <c r="J453" s="332">
        <v>0.02</v>
      </c>
      <c r="K453" s="333">
        <v>0</v>
      </c>
      <c r="L453" s="333">
        <v>0.75</v>
      </c>
      <c r="M453" s="333">
        <v>0.53</v>
      </c>
      <c r="N453" s="334">
        <f t="shared" si="129"/>
        <v>1.28</v>
      </c>
      <c r="O453" s="335">
        <f t="shared" si="130"/>
        <v>128.57142857142861</v>
      </c>
    </row>
    <row r="454" spans="1:16" s="336" customFormat="1" ht="15" customHeight="1">
      <c r="A454" s="383" t="s">
        <v>398</v>
      </c>
      <c r="B454" s="393" t="s">
        <v>399</v>
      </c>
      <c r="C454" s="330" t="s">
        <v>14</v>
      </c>
      <c r="D454" s="331" t="s">
        <v>146</v>
      </c>
      <c r="E454" s="332">
        <v>0</v>
      </c>
      <c r="F454" s="333">
        <v>0</v>
      </c>
      <c r="G454" s="333">
        <v>0.67</v>
      </c>
      <c r="H454" s="333">
        <v>1</v>
      </c>
      <c r="I454" s="334">
        <f t="shared" si="128"/>
        <v>1.67</v>
      </c>
      <c r="J454" s="332">
        <v>0</v>
      </c>
      <c r="K454" s="333">
        <v>0</v>
      </c>
      <c r="L454" s="333">
        <v>0.62</v>
      </c>
      <c r="M454" s="333">
        <v>0.09</v>
      </c>
      <c r="N454" s="334">
        <f t="shared" si="129"/>
        <v>0.71</v>
      </c>
      <c r="O454" s="335">
        <f t="shared" si="130"/>
        <v>-57.485029940119759</v>
      </c>
    </row>
    <row r="455" spans="1:16" s="336" customFormat="1" ht="15" customHeight="1">
      <c r="A455" s="383" t="s">
        <v>465</v>
      </c>
      <c r="B455" s="396" t="s">
        <v>580</v>
      </c>
      <c r="C455" s="330" t="s">
        <v>14</v>
      </c>
      <c r="D455" s="331" t="s">
        <v>146</v>
      </c>
      <c r="E455" s="332">
        <v>0</v>
      </c>
      <c r="F455" s="333">
        <v>0</v>
      </c>
      <c r="G455" s="333">
        <v>0.98</v>
      </c>
      <c r="H455" s="333">
        <v>1.45</v>
      </c>
      <c r="I455" s="334">
        <f t="shared" si="128"/>
        <v>2.4299999999999997</v>
      </c>
      <c r="J455" s="332">
        <v>0</v>
      </c>
      <c r="K455" s="333">
        <v>0</v>
      </c>
      <c r="L455" s="333">
        <v>0.44</v>
      </c>
      <c r="M455" s="333">
        <v>0.43</v>
      </c>
      <c r="N455" s="334">
        <f t="shared" si="129"/>
        <v>0.87</v>
      </c>
      <c r="O455" s="335">
        <f t="shared" si="130"/>
        <v>-64.197530864197532</v>
      </c>
    </row>
    <row r="456" spans="1:16" s="336" customFormat="1" ht="15" customHeight="1">
      <c r="A456" s="383" t="s">
        <v>581</v>
      </c>
      <c r="B456" s="393" t="s">
        <v>582</v>
      </c>
      <c r="C456" s="330" t="s">
        <v>14</v>
      </c>
      <c r="D456" s="331" t="s">
        <v>146</v>
      </c>
      <c r="E456" s="332">
        <v>0</v>
      </c>
      <c r="F456" s="333">
        <v>0</v>
      </c>
      <c r="G456" s="333">
        <v>0.36</v>
      </c>
      <c r="H456" s="333">
        <v>0.32</v>
      </c>
      <c r="I456" s="334">
        <f t="shared" si="128"/>
        <v>0.67999999999999994</v>
      </c>
      <c r="J456" s="332">
        <v>0</v>
      </c>
      <c r="K456" s="333">
        <v>0</v>
      </c>
      <c r="L456" s="333">
        <v>0.57999999999999996</v>
      </c>
      <c r="M456" s="333">
        <v>0.88</v>
      </c>
      <c r="N456" s="334">
        <f t="shared" si="129"/>
        <v>1.46</v>
      </c>
      <c r="O456" s="335">
        <f t="shared" si="130"/>
        <v>114.70588235294122</v>
      </c>
    </row>
    <row r="457" spans="1:16" s="336" customFormat="1" ht="15" customHeight="1">
      <c r="A457" s="383" t="s">
        <v>488</v>
      </c>
      <c r="B457" s="396" t="s">
        <v>496</v>
      </c>
      <c r="C457" s="330" t="s">
        <v>14</v>
      </c>
      <c r="D457" s="331" t="s">
        <v>146</v>
      </c>
      <c r="E457" s="332">
        <v>0</v>
      </c>
      <c r="F457" s="333">
        <v>0.74</v>
      </c>
      <c r="G457" s="333">
        <v>1.38</v>
      </c>
      <c r="H457" s="333">
        <v>3.6</v>
      </c>
      <c r="I457" s="334">
        <f t="shared" si="128"/>
        <v>4.9800000000000004</v>
      </c>
      <c r="J457" s="332">
        <v>0</v>
      </c>
      <c r="K457" s="333">
        <v>0.53</v>
      </c>
      <c r="L457" s="333">
        <v>2.57</v>
      </c>
      <c r="M457" s="333">
        <v>3.86</v>
      </c>
      <c r="N457" s="334">
        <f t="shared" si="129"/>
        <v>6.43</v>
      </c>
      <c r="O457" s="335">
        <f t="shared" si="130"/>
        <v>29.116465863453801</v>
      </c>
    </row>
    <row r="458" spans="1:16" s="336" customFormat="1" ht="15" customHeight="1">
      <c r="A458" s="383" t="s">
        <v>428</v>
      </c>
      <c r="B458" s="393" t="s">
        <v>770</v>
      </c>
      <c r="C458" s="330" t="s">
        <v>14</v>
      </c>
      <c r="D458" s="331" t="s">
        <v>146</v>
      </c>
      <c r="E458" s="332">
        <v>0</v>
      </c>
      <c r="F458" s="333">
        <v>2.2799999999999998</v>
      </c>
      <c r="G458" s="333">
        <v>0.23</v>
      </c>
      <c r="H458" s="333">
        <v>12.19</v>
      </c>
      <c r="I458" s="334">
        <f t="shared" si="128"/>
        <v>12.42</v>
      </c>
      <c r="J458" s="332">
        <v>0</v>
      </c>
      <c r="K458" s="333">
        <v>2.14</v>
      </c>
      <c r="L458" s="333">
        <v>0.12</v>
      </c>
      <c r="M458" s="333">
        <v>13.19</v>
      </c>
      <c r="N458" s="334">
        <f t="shared" si="129"/>
        <v>13.309999999999999</v>
      </c>
      <c r="O458" s="335">
        <f t="shared" si="130"/>
        <v>7.1658615136875881</v>
      </c>
    </row>
    <row r="459" spans="1:16" s="336" customFormat="1" ht="15" customHeight="1">
      <c r="A459" s="383" t="s">
        <v>490</v>
      </c>
      <c r="B459" s="396" t="s">
        <v>583</v>
      </c>
      <c r="C459" s="330" t="s">
        <v>14</v>
      </c>
      <c r="D459" s="331" t="s">
        <v>146</v>
      </c>
      <c r="E459" s="332">
        <v>0</v>
      </c>
      <c r="F459" s="333">
        <v>1.36</v>
      </c>
      <c r="G459" s="333">
        <v>8.57</v>
      </c>
      <c r="H459" s="333">
        <v>22.7</v>
      </c>
      <c r="I459" s="334">
        <f t="shared" si="128"/>
        <v>31.27</v>
      </c>
      <c r="J459" s="332">
        <v>0.01</v>
      </c>
      <c r="K459" s="333">
        <v>2.27</v>
      </c>
      <c r="L459" s="333">
        <v>10.32</v>
      </c>
      <c r="M459" s="333">
        <v>19.14</v>
      </c>
      <c r="N459" s="334">
        <f t="shared" si="129"/>
        <v>29.46</v>
      </c>
      <c r="O459" s="335">
        <f t="shared" si="130"/>
        <v>-5.7882954908858313</v>
      </c>
    </row>
    <row r="460" spans="1:16" s="336" customFormat="1" ht="15" customHeight="1">
      <c r="A460" s="383" t="s">
        <v>429</v>
      </c>
      <c r="B460" s="393" t="s">
        <v>584</v>
      </c>
      <c r="C460" s="330" t="s">
        <v>14</v>
      </c>
      <c r="D460" s="331" t="s">
        <v>146</v>
      </c>
      <c r="E460" s="332">
        <v>0.01</v>
      </c>
      <c r="F460" s="333">
        <v>0.6</v>
      </c>
      <c r="G460" s="333">
        <v>2.76</v>
      </c>
      <c r="H460" s="333">
        <v>3.3</v>
      </c>
      <c r="I460" s="334">
        <f t="shared" si="128"/>
        <v>6.06</v>
      </c>
      <c r="J460" s="332">
        <v>0</v>
      </c>
      <c r="K460" s="333">
        <v>0</v>
      </c>
      <c r="L460" s="333">
        <v>2.2799999999999998</v>
      </c>
      <c r="M460" s="333">
        <v>2.66</v>
      </c>
      <c r="N460" s="334">
        <f t="shared" si="129"/>
        <v>4.9399999999999995</v>
      </c>
      <c r="O460" s="335">
        <f t="shared" si="130"/>
        <v>-18.481848184818482</v>
      </c>
    </row>
    <row r="461" spans="1:16" s="336" customFormat="1" ht="15" customHeight="1">
      <c r="A461" s="383" t="s">
        <v>400</v>
      </c>
      <c r="B461" s="396" t="s">
        <v>401</v>
      </c>
      <c r="C461" s="330" t="s">
        <v>14</v>
      </c>
      <c r="D461" s="331" t="s">
        <v>146</v>
      </c>
      <c r="E461" s="332">
        <v>0.01</v>
      </c>
      <c r="F461" s="333">
        <v>1.91</v>
      </c>
      <c r="G461" s="333">
        <v>46.2</v>
      </c>
      <c r="H461" s="333">
        <v>72.11</v>
      </c>
      <c r="I461" s="334">
        <f t="shared" si="128"/>
        <v>118.31</v>
      </c>
      <c r="J461" s="332">
        <v>0.01</v>
      </c>
      <c r="K461" s="333">
        <v>2.5299999999999998</v>
      </c>
      <c r="L461" s="333">
        <v>40.64</v>
      </c>
      <c r="M461" s="333">
        <v>56.06</v>
      </c>
      <c r="N461" s="334">
        <f t="shared" si="129"/>
        <v>96.7</v>
      </c>
      <c r="O461" s="335">
        <f t="shared" si="130"/>
        <v>-18.265573493364883</v>
      </c>
    </row>
    <row r="462" spans="1:16" s="99" customFormat="1" ht="15" customHeight="1">
      <c r="A462" s="161"/>
      <c r="B462" s="397"/>
      <c r="C462" s="163"/>
      <c r="D462" s="105"/>
      <c r="E462" s="164"/>
      <c r="F462" s="260"/>
      <c r="G462" s="260"/>
      <c r="H462" s="260"/>
      <c r="I462" s="261"/>
      <c r="J462" s="164"/>
      <c r="K462" s="260"/>
      <c r="L462" s="260"/>
      <c r="M462" s="260"/>
      <c r="N462" s="261"/>
      <c r="O462" s="160"/>
      <c r="P462" s="165"/>
    </row>
    <row r="463" spans="1:16" s="135" customFormat="1" ht="15" customHeight="1">
      <c r="A463" s="401" t="s">
        <v>336</v>
      </c>
      <c r="B463" s="172"/>
      <c r="C463" s="96"/>
      <c r="D463" s="153"/>
      <c r="E463" s="167">
        <f t="shared" ref="E463:N463" si="131">SUM(E448:E462)</f>
        <v>0.02</v>
      </c>
      <c r="F463" s="292">
        <f t="shared" si="131"/>
        <v>7.8599999999999994</v>
      </c>
      <c r="G463" s="292">
        <f t="shared" si="131"/>
        <v>71.430000000000007</v>
      </c>
      <c r="H463" s="292">
        <f t="shared" si="131"/>
        <v>147.87</v>
      </c>
      <c r="I463" s="293">
        <f t="shared" si="131"/>
        <v>219.3</v>
      </c>
      <c r="J463" s="167">
        <f t="shared" si="131"/>
        <v>0.04</v>
      </c>
      <c r="K463" s="292">
        <f t="shared" si="131"/>
        <v>8.4599999999999991</v>
      </c>
      <c r="L463" s="292">
        <f t="shared" si="131"/>
        <v>66.91</v>
      </c>
      <c r="M463" s="292">
        <f t="shared" si="131"/>
        <v>120.01</v>
      </c>
      <c r="N463" s="293">
        <f t="shared" si="131"/>
        <v>186.92000000000002</v>
      </c>
      <c r="O463" s="288">
        <f t="shared" ref="O463" si="132">((N463/I463)-1)*100</f>
        <v>-14.765161878704969</v>
      </c>
    </row>
    <row r="464" spans="1:16" s="99" customFormat="1" ht="15" customHeight="1">
      <c r="A464" s="161"/>
      <c r="B464" s="397"/>
      <c r="C464" s="163"/>
      <c r="D464" s="105"/>
      <c r="E464" s="164"/>
      <c r="F464" s="260"/>
      <c r="G464" s="260"/>
      <c r="H464" s="260"/>
      <c r="I464" s="261"/>
      <c r="J464" s="164"/>
      <c r="K464" s="260"/>
      <c r="L464" s="260"/>
      <c r="M464" s="260"/>
      <c r="N464" s="261"/>
      <c r="O464" s="160"/>
      <c r="P464" s="165"/>
    </row>
    <row r="465" spans="1:16" s="151" customFormat="1" ht="15" customHeight="1">
      <c r="A465" s="465" t="s">
        <v>292</v>
      </c>
      <c r="B465" s="467" t="s">
        <v>66</v>
      </c>
      <c r="C465" s="469" t="s">
        <v>293</v>
      </c>
      <c r="D465" s="471" t="s">
        <v>294</v>
      </c>
      <c r="E465" s="473" t="s">
        <v>684</v>
      </c>
      <c r="F465" s="474"/>
      <c r="G465" s="474"/>
      <c r="H465" s="474"/>
      <c r="I465" s="475"/>
      <c r="J465" s="473" t="s">
        <v>721</v>
      </c>
      <c r="K465" s="474"/>
      <c r="L465" s="474"/>
      <c r="M465" s="474"/>
      <c r="N465" s="475"/>
      <c r="O465" s="150" t="s">
        <v>65</v>
      </c>
    </row>
    <row r="466" spans="1:16" s="151" customFormat="1" ht="27">
      <c r="A466" s="466"/>
      <c r="B466" s="468"/>
      <c r="C466" s="470"/>
      <c r="D466" s="472"/>
      <c r="E466" s="9" t="s">
        <v>67</v>
      </c>
      <c r="F466" s="244" t="s">
        <v>497</v>
      </c>
      <c r="G466" s="240" t="s">
        <v>385</v>
      </c>
      <c r="H466" s="10" t="s">
        <v>383</v>
      </c>
      <c r="I466" s="241" t="s">
        <v>384</v>
      </c>
      <c r="J466" s="9" t="s">
        <v>67</v>
      </c>
      <c r="K466" s="244" t="s">
        <v>497</v>
      </c>
      <c r="L466" s="240" t="s">
        <v>385</v>
      </c>
      <c r="M466" s="10" t="s">
        <v>383</v>
      </c>
      <c r="N466" s="241" t="s">
        <v>384</v>
      </c>
      <c r="O466" s="152" t="s">
        <v>68</v>
      </c>
    </row>
    <row r="467" spans="1:16" s="99" customFormat="1" ht="15" customHeight="1">
      <c r="A467" s="161"/>
      <c r="B467" s="397"/>
      <c r="C467" s="163"/>
      <c r="D467" s="105"/>
      <c r="E467" s="164"/>
      <c r="F467" s="260"/>
      <c r="G467" s="260"/>
      <c r="H467" s="260"/>
      <c r="I467" s="261"/>
      <c r="J467" s="164"/>
      <c r="K467" s="260"/>
      <c r="L467" s="260"/>
      <c r="M467" s="260"/>
      <c r="N467" s="261"/>
      <c r="O467" s="160"/>
      <c r="P467" s="165"/>
    </row>
    <row r="468" spans="1:16" s="151" customFormat="1" ht="15" customHeight="1">
      <c r="A468" s="402" t="s">
        <v>302</v>
      </c>
      <c r="B468" s="173" t="s">
        <v>91</v>
      </c>
      <c r="C468" s="96" t="s">
        <v>69</v>
      </c>
      <c r="D468" s="295"/>
      <c r="E468" s="157" t="s">
        <v>69</v>
      </c>
      <c r="F468" s="158"/>
      <c r="G468" s="158"/>
      <c r="H468" s="158" t="s">
        <v>69</v>
      </c>
      <c r="I468" s="159"/>
      <c r="J468" s="157" t="s">
        <v>69</v>
      </c>
      <c r="K468" s="158" t="s">
        <v>69</v>
      </c>
      <c r="L468" s="158"/>
      <c r="M468" s="158"/>
      <c r="N468" s="159" t="s">
        <v>69</v>
      </c>
      <c r="O468" s="155"/>
    </row>
    <row r="469" spans="1:16" s="336" customFormat="1" ht="15" customHeight="1">
      <c r="A469" s="383" t="s">
        <v>268</v>
      </c>
      <c r="B469" s="396" t="s">
        <v>267</v>
      </c>
      <c r="C469" s="330" t="s">
        <v>14</v>
      </c>
      <c r="D469" s="331" t="s">
        <v>148</v>
      </c>
      <c r="E469" s="332">
        <v>0.01</v>
      </c>
      <c r="F469" s="333">
        <v>0.17</v>
      </c>
      <c r="G469" s="333">
        <v>5.34</v>
      </c>
      <c r="H469" s="333">
        <v>0.61</v>
      </c>
      <c r="I469" s="334">
        <f t="shared" ref="I469:I488" si="133">G469+H469</f>
        <v>5.95</v>
      </c>
      <c r="J469" s="332">
        <v>0</v>
      </c>
      <c r="K469" s="333">
        <v>0</v>
      </c>
      <c r="L469" s="333">
        <v>0</v>
      </c>
      <c r="M469" s="333">
        <v>1.36</v>
      </c>
      <c r="N469" s="334">
        <f t="shared" ref="N469:N488" si="134">L469+M469</f>
        <v>1.36</v>
      </c>
      <c r="O469" s="335">
        <f t="shared" ref="O469:O488" si="135">((N469/I469)-1)*100</f>
        <v>-77.142857142857139</v>
      </c>
    </row>
    <row r="470" spans="1:16" s="336" customFormat="1" ht="15" customHeight="1">
      <c r="A470" s="383" t="s">
        <v>16</v>
      </c>
      <c r="B470" s="393" t="s">
        <v>236</v>
      </c>
      <c r="C470" s="330" t="s">
        <v>14</v>
      </c>
      <c r="D470" s="331" t="s">
        <v>148</v>
      </c>
      <c r="E470" s="332">
        <v>0</v>
      </c>
      <c r="F470" s="333">
        <v>0</v>
      </c>
      <c r="G470" s="333">
        <v>0.34</v>
      </c>
      <c r="H470" s="333">
        <v>0.36</v>
      </c>
      <c r="I470" s="334">
        <f t="shared" si="133"/>
        <v>0.7</v>
      </c>
      <c r="J470" s="332">
        <v>0</v>
      </c>
      <c r="K470" s="333">
        <v>0</v>
      </c>
      <c r="L470" s="333">
        <v>0.22</v>
      </c>
      <c r="M470" s="333">
        <v>0.28999999999999998</v>
      </c>
      <c r="N470" s="334">
        <f t="shared" si="134"/>
        <v>0.51</v>
      </c>
      <c r="O470" s="335">
        <f t="shared" si="135"/>
        <v>-27.142857142857135</v>
      </c>
    </row>
    <row r="471" spans="1:16" s="336" customFormat="1" ht="15" customHeight="1">
      <c r="A471" s="383" t="s">
        <v>460</v>
      </c>
      <c r="B471" s="396" t="s">
        <v>585</v>
      </c>
      <c r="C471" s="330" t="s">
        <v>14</v>
      </c>
      <c r="D471" s="331" t="s">
        <v>148</v>
      </c>
      <c r="E471" s="332">
        <v>0</v>
      </c>
      <c r="F471" s="333">
        <v>0.04</v>
      </c>
      <c r="G471" s="333">
        <v>0.72</v>
      </c>
      <c r="H471" s="333">
        <v>2.06</v>
      </c>
      <c r="I471" s="334">
        <f t="shared" si="133"/>
        <v>2.7800000000000002</v>
      </c>
      <c r="J471" s="332">
        <v>0</v>
      </c>
      <c r="K471" s="333">
        <v>0</v>
      </c>
      <c r="L471" s="333">
        <v>1.24</v>
      </c>
      <c r="M471" s="333">
        <v>0.68</v>
      </c>
      <c r="N471" s="334">
        <f t="shared" si="134"/>
        <v>1.92</v>
      </c>
      <c r="O471" s="335">
        <f t="shared" si="135"/>
        <v>-30.935251798561158</v>
      </c>
    </row>
    <row r="472" spans="1:16" s="336" customFormat="1" ht="15" customHeight="1">
      <c r="A472" s="383" t="s">
        <v>586</v>
      </c>
      <c r="B472" s="396" t="s">
        <v>587</v>
      </c>
      <c r="C472" s="330" t="s">
        <v>14</v>
      </c>
      <c r="D472" s="331" t="s">
        <v>148</v>
      </c>
      <c r="E472" s="332">
        <v>0</v>
      </c>
      <c r="F472" s="333">
        <v>0.17</v>
      </c>
      <c r="G472" s="333">
        <v>0.75</v>
      </c>
      <c r="H472" s="333">
        <v>4.05</v>
      </c>
      <c r="I472" s="334">
        <f t="shared" ref="I472:I473" si="136">G472+H472</f>
        <v>4.8</v>
      </c>
      <c r="J472" s="332">
        <v>0</v>
      </c>
      <c r="K472" s="333">
        <v>0.19</v>
      </c>
      <c r="L472" s="333">
        <v>1.4</v>
      </c>
      <c r="M472" s="333">
        <v>3.08</v>
      </c>
      <c r="N472" s="334">
        <f t="shared" ref="N472:N473" si="137">L472+M472</f>
        <v>4.4800000000000004</v>
      </c>
      <c r="O472" s="335">
        <f t="shared" ref="O472:O473" si="138">((N472/I472)-1)*100</f>
        <v>-6.6666666666666536</v>
      </c>
    </row>
    <row r="473" spans="1:16" s="336" customFormat="1" ht="15" customHeight="1">
      <c r="A473" s="383" t="s">
        <v>274</v>
      </c>
      <c r="B473" s="396" t="s">
        <v>273</v>
      </c>
      <c r="C473" s="330" t="s">
        <v>14</v>
      </c>
      <c r="D473" s="331" t="s">
        <v>148</v>
      </c>
      <c r="E473" s="332">
        <v>0</v>
      </c>
      <c r="F473" s="333">
        <v>0</v>
      </c>
      <c r="G473" s="333">
        <v>7.3</v>
      </c>
      <c r="H473" s="333">
        <v>16.89</v>
      </c>
      <c r="I473" s="334">
        <f t="shared" si="136"/>
        <v>24.19</v>
      </c>
      <c r="J473" s="332">
        <v>0</v>
      </c>
      <c r="K473" s="333">
        <v>0</v>
      </c>
      <c r="L473" s="333">
        <v>10.56</v>
      </c>
      <c r="M473" s="333">
        <v>11.07</v>
      </c>
      <c r="N473" s="334">
        <f t="shared" si="137"/>
        <v>21.630000000000003</v>
      </c>
      <c r="O473" s="335">
        <f t="shared" si="138"/>
        <v>-10.58288548987184</v>
      </c>
    </row>
    <row r="474" spans="1:16" s="336" customFormat="1" ht="15" customHeight="1">
      <c r="A474" s="383" t="s">
        <v>710</v>
      </c>
      <c r="B474" s="393" t="s">
        <v>711</v>
      </c>
      <c r="C474" s="330" t="s">
        <v>14</v>
      </c>
      <c r="D474" s="331" t="s">
        <v>148</v>
      </c>
      <c r="E474" s="332">
        <v>0</v>
      </c>
      <c r="F474" s="333">
        <v>0</v>
      </c>
      <c r="G474" s="333">
        <v>0</v>
      </c>
      <c r="H474" s="333">
        <v>0.32</v>
      </c>
      <c r="I474" s="334">
        <f t="shared" si="133"/>
        <v>0.32</v>
      </c>
      <c r="J474" s="332">
        <v>0</v>
      </c>
      <c r="K474" s="333">
        <v>0</v>
      </c>
      <c r="L474" s="333">
        <v>0</v>
      </c>
      <c r="M474" s="333">
        <v>0.86</v>
      </c>
      <c r="N474" s="334">
        <f t="shared" si="134"/>
        <v>0.86</v>
      </c>
      <c r="O474" s="335">
        <f t="shared" si="135"/>
        <v>168.75</v>
      </c>
    </row>
    <row r="475" spans="1:16" s="336" customFormat="1" ht="15" customHeight="1">
      <c r="A475" s="383" t="s">
        <v>590</v>
      </c>
      <c r="B475" s="396" t="s">
        <v>591</v>
      </c>
      <c r="C475" s="330" t="s">
        <v>14</v>
      </c>
      <c r="D475" s="331" t="s">
        <v>148</v>
      </c>
      <c r="E475" s="332">
        <v>0.03</v>
      </c>
      <c r="F475" s="333">
        <v>3.32</v>
      </c>
      <c r="G475" s="333">
        <v>10.32</v>
      </c>
      <c r="H475" s="333">
        <v>38.369999999999997</v>
      </c>
      <c r="I475" s="334">
        <f t="shared" si="133"/>
        <v>48.69</v>
      </c>
      <c r="J475" s="332">
        <v>0.06</v>
      </c>
      <c r="K475" s="333">
        <v>4.21</v>
      </c>
      <c r="L475" s="333">
        <v>11</v>
      </c>
      <c r="M475" s="333">
        <v>42.07</v>
      </c>
      <c r="N475" s="334">
        <f t="shared" si="134"/>
        <v>53.07</v>
      </c>
      <c r="O475" s="335">
        <f t="shared" si="135"/>
        <v>8.9956869993838673</v>
      </c>
    </row>
    <row r="476" spans="1:16" s="336" customFormat="1" ht="15" customHeight="1">
      <c r="A476" s="395" t="s">
        <v>278</v>
      </c>
      <c r="B476" s="393" t="s">
        <v>277</v>
      </c>
      <c r="C476" s="330" t="s">
        <v>14</v>
      </c>
      <c r="D476" s="331" t="s">
        <v>148</v>
      </c>
      <c r="E476" s="332">
        <v>0</v>
      </c>
      <c r="F476" s="333">
        <v>0</v>
      </c>
      <c r="G476" s="333">
        <v>1.1299999999999999</v>
      </c>
      <c r="H476" s="333">
        <v>2.2599999999999998</v>
      </c>
      <c r="I476" s="334">
        <f t="shared" si="133"/>
        <v>3.3899999999999997</v>
      </c>
      <c r="J476" s="332">
        <v>0</v>
      </c>
      <c r="K476" s="333">
        <v>0</v>
      </c>
      <c r="L476" s="333">
        <v>0.26</v>
      </c>
      <c r="M476" s="333">
        <v>1.54</v>
      </c>
      <c r="N476" s="334">
        <f t="shared" si="134"/>
        <v>1.8</v>
      </c>
      <c r="O476" s="335">
        <f t="shared" si="135"/>
        <v>-46.902654867256629</v>
      </c>
    </row>
    <row r="477" spans="1:16" s="336" customFormat="1" ht="15" customHeight="1">
      <c r="A477" s="383" t="s">
        <v>30</v>
      </c>
      <c r="B477" s="393" t="s">
        <v>266</v>
      </c>
      <c r="C477" s="330" t="s">
        <v>14</v>
      </c>
      <c r="D477" s="331" t="s">
        <v>148</v>
      </c>
      <c r="E477" s="332">
        <v>0</v>
      </c>
      <c r="F477" s="333">
        <v>0</v>
      </c>
      <c r="G477" s="333">
        <v>1.67</v>
      </c>
      <c r="H477" s="333">
        <v>5.34</v>
      </c>
      <c r="I477" s="334">
        <f t="shared" si="133"/>
        <v>7.01</v>
      </c>
      <c r="J477" s="332">
        <v>0</v>
      </c>
      <c r="K477" s="333">
        <v>0</v>
      </c>
      <c r="L477" s="333">
        <v>0.62</v>
      </c>
      <c r="M477" s="333">
        <v>2.62</v>
      </c>
      <c r="N477" s="334">
        <f t="shared" si="134"/>
        <v>3.24</v>
      </c>
      <c r="O477" s="335">
        <f t="shared" si="135"/>
        <v>-53.780313837375182</v>
      </c>
    </row>
    <row r="478" spans="1:16" s="336" customFormat="1" ht="15" customHeight="1">
      <c r="A478" s="383" t="s">
        <v>487</v>
      </c>
      <c r="B478" s="393" t="s">
        <v>372</v>
      </c>
      <c r="C478" s="330" t="s">
        <v>14</v>
      </c>
      <c r="D478" s="331" t="s">
        <v>148</v>
      </c>
      <c r="E478" s="332">
        <v>0</v>
      </c>
      <c r="F478" s="333">
        <v>0</v>
      </c>
      <c r="G478" s="333">
        <v>1.27</v>
      </c>
      <c r="H478" s="333">
        <v>3.79</v>
      </c>
      <c r="I478" s="334">
        <f t="shared" si="133"/>
        <v>5.0600000000000005</v>
      </c>
      <c r="J478" s="332">
        <v>0</v>
      </c>
      <c r="K478" s="333">
        <v>0</v>
      </c>
      <c r="L478" s="333">
        <v>1.72</v>
      </c>
      <c r="M478" s="333">
        <v>2.81</v>
      </c>
      <c r="N478" s="334">
        <f t="shared" si="134"/>
        <v>4.53</v>
      </c>
      <c r="O478" s="335">
        <f t="shared" si="135"/>
        <v>-10.474308300395263</v>
      </c>
    </row>
    <row r="479" spans="1:16" s="336" customFormat="1" ht="15" customHeight="1">
      <c r="A479" s="383" t="s">
        <v>768</v>
      </c>
      <c r="B479" s="393" t="s">
        <v>769</v>
      </c>
      <c r="C479" s="330" t="s">
        <v>14</v>
      </c>
      <c r="D479" s="331" t="s">
        <v>148</v>
      </c>
      <c r="E479" s="332">
        <v>0</v>
      </c>
      <c r="F479" s="333">
        <v>0</v>
      </c>
      <c r="G479" s="333">
        <v>0</v>
      </c>
      <c r="H479" s="333">
        <v>0</v>
      </c>
      <c r="I479" s="334">
        <f t="shared" si="133"/>
        <v>0</v>
      </c>
      <c r="J479" s="332">
        <v>0</v>
      </c>
      <c r="K479" s="333">
        <v>0</v>
      </c>
      <c r="L479" s="333">
        <v>0</v>
      </c>
      <c r="M479" s="333">
        <v>0.33</v>
      </c>
      <c r="N479" s="334">
        <f t="shared" si="134"/>
        <v>0.33</v>
      </c>
      <c r="O479" s="335" t="e">
        <f t="shared" si="135"/>
        <v>#DIV/0!</v>
      </c>
    </row>
    <row r="480" spans="1:16" s="336" customFormat="1" ht="15" customHeight="1">
      <c r="A480" s="383" t="s">
        <v>265</v>
      </c>
      <c r="B480" s="393" t="s">
        <v>264</v>
      </c>
      <c r="C480" s="330" t="s">
        <v>14</v>
      </c>
      <c r="D480" s="331" t="s">
        <v>148</v>
      </c>
      <c r="E480" s="332">
        <v>0.01</v>
      </c>
      <c r="F480" s="333">
        <v>0.24</v>
      </c>
      <c r="G480" s="333">
        <v>0.19</v>
      </c>
      <c r="H480" s="333">
        <v>1.18</v>
      </c>
      <c r="I480" s="334">
        <f t="shared" si="133"/>
        <v>1.3699999999999999</v>
      </c>
      <c r="J480" s="332">
        <v>0</v>
      </c>
      <c r="K480" s="333">
        <v>0</v>
      </c>
      <c r="L480" s="333">
        <v>0.52</v>
      </c>
      <c r="M480" s="333">
        <v>2.63</v>
      </c>
      <c r="N480" s="334">
        <f t="shared" si="134"/>
        <v>3.15</v>
      </c>
      <c r="O480" s="335">
        <f t="shared" si="135"/>
        <v>129.92700729927006</v>
      </c>
    </row>
    <row r="481" spans="1:16" s="336" customFormat="1" ht="15" customHeight="1">
      <c r="A481" s="383" t="s">
        <v>463</v>
      </c>
      <c r="B481" s="393" t="s">
        <v>592</v>
      </c>
      <c r="C481" s="330" t="s">
        <v>14</v>
      </c>
      <c r="D481" s="331" t="s">
        <v>148</v>
      </c>
      <c r="E481" s="332">
        <v>0</v>
      </c>
      <c r="F481" s="333">
        <v>0</v>
      </c>
      <c r="G481" s="333">
        <v>2.71</v>
      </c>
      <c r="H481" s="333">
        <v>2.83</v>
      </c>
      <c r="I481" s="334">
        <f t="shared" si="133"/>
        <v>5.54</v>
      </c>
      <c r="J481" s="332">
        <v>0</v>
      </c>
      <c r="K481" s="333">
        <v>0</v>
      </c>
      <c r="L481" s="333">
        <v>3.11</v>
      </c>
      <c r="M481" s="333">
        <v>5.72</v>
      </c>
      <c r="N481" s="334">
        <f t="shared" si="134"/>
        <v>8.83</v>
      </c>
      <c r="O481" s="335">
        <f t="shared" si="135"/>
        <v>59.386281588447652</v>
      </c>
    </row>
    <row r="482" spans="1:16" s="336" customFormat="1" ht="15" customHeight="1">
      <c r="A482" s="383" t="s">
        <v>263</v>
      </c>
      <c r="B482" s="393" t="s">
        <v>262</v>
      </c>
      <c r="C482" s="330" t="s">
        <v>14</v>
      </c>
      <c r="D482" s="331" t="s">
        <v>148</v>
      </c>
      <c r="E482" s="332">
        <v>0</v>
      </c>
      <c r="F482" s="333">
        <v>0.19</v>
      </c>
      <c r="G482" s="333">
        <v>11.88</v>
      </c>
      <c r="H482" s="333">
        <v>22.56</v>
      </c>
      <c r="I482" s="334">
        <f t="shared" si="133"/>
        <v>34.44</v>
      </c>
      <c r="J482" s="332">
        <v>0.01</v>
      </c>
      <c r="K482" s="333">
        <v>0</v>
      </c>
      <c r="L482" s="333">
        <v>14.25</v>
      </c>
      <c r="M482" s="333">
        <v>19.95</v>
      </c>
      <c r="N482" s="334">
        <f t="shared" si="134"/>
        <v>34.200000000000003</v>
      </c>
      <c r="O482" s="335">
        <f t="shared" si="135"/>
        <v>-0.69686411149824101</v>
      </c>
    </row>
    <row r="483" spans="1:16" s="336" customFormat="1" ht="15" customHeight="1">
      <c r="A483" s="383" t="s">
        <v>261</v>
      </c>
      <c r="B483" s="393" t="s">
        <v>260</v>
      </c>
      <c r="C483" s="330" t="s">
        <v>14</v>
      </c>
      <c r="D483" s="331" t="s">
        <v>148</v>
      </c>
      <c r="E483" s="332">
        <v>0.04</v>
      </c>
      <c r="F483" s="333">
        <v>0</v>
      </c>
      <c r="G483" s="333">
        <v>20.170000000000002</v>
      </c>
      <c r="H483" s="333">
        <v>47.19</v>
      </c>
      <c r="I483" s="334">
        <f t="shared" si="133"/>
        <v>67.36</v>
      </c>
      <c r="J483" s="332">
        <v>0.01</v>
      </c>
      <c r="K483" s="333">
        <v>0.52</v>
      </c>
      <c r="L483" s="333">
        <v>17.7</v>
      </c>
      <c r="M483" s="333">
        <v>35.39</v>
      </c>
      <c r="N483" s="334">
        <f t="shared" si="134"/>
        <v>53.09</v>
      </c>
      <c r="O483" s="335">
        <f t="shared" si="135"/>
        <v>-21.184679334916858</v>
      </c>
    </row>
    <row r="484" spans="1:16" s="336" customFormat="1" ht="15" customHeight="1">
      <c r="A484" s="383" t="s">
        <v>430</v>
      </c>
      <c r="B484" s="393" t="s">
        <v>593</v>
      </c>
      <c r="C484" s="330" t="s">
        <v>14</v>
      </c>
      <c r="D484" s="331" t="s">
        <v>148</v>
      </c>
      <c r="E484" s="332">
        <v>0</v>
      </c>
      <c r="F484" s="333">
        <v>0</v>
      </c>
      <c r="G484" s="333">
        <v>4.4400000000000004</v>
      </c>
      <c r="H484" s="333">
        <v>3.26</v>
      </c>
      <c r="I484" s="334">
        <f t="shared" si="133"/>
        <v>7.7</v>
      </c>
      <c r="J484" s="332">
        <v>0</v>
      </c>
      <c r="K484" s="333">
        <v>0</v>
      </c>
      <c r="L484" s="333">
        <v>5.55</v>
      </c>
      <c r="M484" s="333">
        <v>10.32</v>
      </c>
      <c r="N484" s="334">
        <f t="shared" si="134"/>
        <v>15.870000000000001</v>
      </c>
      <c r="O484" s="335">
        <f t="shared" si="135"/>
        <v>106.10389610389612</v>
      </c>
    </row>
    <row r="485" spans="1:16" s="336" customFormat="1" ht="15" customHeight="1">
      <c r="A485" s="383" t="s">
        <v>489</v>
      </c>
      <c r="B485" s="393" t="s">
        <v>594</v>
      </c>
      <c r="C485" s="330" t="s">
        <v>14</v>
      </c>
      <c r="D485" s="331" t="s">
        <v>148</v>
      </c>
      <c r="E485" s="332">
        <v>0.05</v>
      </c>
      <c r="F485" s="333">
        <v>1.93</v>
      </c>
      <c r="G485" s="333">
        <v>5.27</v>
      </c>
      <c r="H485" s="333">
        <v>10.7</v>
      </c>
      <c r="I485" s="334">
        <f t="shared" si="133"/>
        <v>15.969999999999999</v>
      </c>
      <c r="J485" s="332">
        <v>7.0000000000000007E-2</v>
      </c>
      <c r="K485" s="333">
        <v>1.8</v>
      </c>
      <c r="L485" s="333">
        <v>5.37</v>
      </c>
      <c r="M485" s="333">
        <v>17.45</v>
      </c>
      <c r="N485" s="334">
        <f t="shared" si="134"/>
        <v>22.82</v>
      </c>
      <c r="O485" s="335">
        <f t="shared" si="135"/>
        <v>42.892924232936757</v>
      </c>
    </row>
    <row r="486" spans="1:16" s="336" customFormat="1" ht="15" customHeight="1">
      <c r="A486" s="383" t="s">
        <v>425</v>
      </c>
      <c r="B486" s="393" t="s">
        <v>595</v>
      </c>
      <c r="C486" s="330" t="s">
        <v>14</v>
      </c>
      <c r="D486" s="331" t="s">
        <v>148</v>
      </c>
      <c r="E486" s="332">
        <v>0</v>
      </c>
      <c r="F486" s="333">
        <v>0.32</v>
      </c>
      <c r="G486" s="333">
        <v>1.1599999999999999</v>
      </c>
      <c r="H486" s="333">
        <v>5.28</v>
      </c>
      <c r="I486" s="334">
        <f t="shared" si="133"/>
        <v>6.44</v>
      </c>
      <c r="J486" s="332">
        <v>0</v>
      </c>
      <c r="K486" s="333">
        <v>0</v>
      </c>
      <c r="L486" s="333">
        <v>1.2</v>
      </c>
      <c r="M486" s="333">
        <v>4.5</v>
      </c>
      <c r="N486" s="334">
        <f t="shared" si="134"/>
        <v>5.7</v>
      </c>
      <c r="O486" s="335">
        <f t="shared" si="135"/>
        <v>-11.490683229813669</v>
      </c>
    </row>
    <row r="487" spans="1:16" s="336" customFormat="1" ht="15" customHeight="1">
      <c r="A487" s="383" t="s">
        <v>49</v>
      </c>
      <c r="B487" s="393" t="s">
        <v>259</v>
      </c>
      <c r="C487" s="330" t="s">
        <v>14</v>
      </c>
      <c r="D487" s="331" t="s">
        <v>148</v>
      </c>
      <c r="E487" s="332">
        <v>0.04</v>
      </c>
      <c r="F487" s="333">
        <v>0.24</v>
      </c>
      <c r="G487" s="333">
        <v>34.67</v>
      </c>
      <c r="H487" s="333">
        <v>78.3</v>
      </c>
      <c r="I487" s="334">
        <f t="shared" si="133"/>
        <v>112.97</v>
      </c>
      <c r="J487" s="332">
        <v>0.01</v>
      </c>
      <c r="K487" s="333">
        <v>0</v>
      </c>
      <c r="L487" s="333">
        <v>30.08</v>
      </c>
      <c r="M487" s="333">
        <v>57</v>
      </c>
      <c r="N487" s="334">
        <f t="shared" si="134"/>
        <v>87.08</v>
      </c>
      <c r="O487" s="335">
        <f t="shared" si="135"/>
        <v>-22.917588740373553</v>
      </c>
    </row>
    <row r="488" spans="1:16" s="336" customFormat="1" ht="15" customHeight="1">
      <c r="A488" s="383" t="s">
        <v>467</v>
      </c>
      <c r="B488" s="396" t="s">
        <v>470</v>
      </c>
      <c r="C488" s="330" t="s">
        <v>14</v>
      </c>
      <c r="D488" s="331" t="s">
        <v>148</v>
      </c>
      <c r="E488" s="332">
        <v>0</v>
      </c>
      <c r="F488" s="333">
        <v>0</v>
      </c>
      <c r="G488" s="333">
        <v>3.97</v>
      </c>
      <c r="H488" s="333">
        <v>6.21</v>
      </c>
      <c r="I488" s="334">
        <f t="shared" si="133"/>
        <v>10.18</v>
      </c>
      <c r="J488" s="332">
        <v>0.01</v>
      </c>
      <c r="K488" s="333">
        <v>0</v>
      </c>
      <c r="L488" s="333">
        <v>2.99</v>
      </c>
      <c r="M488" s="333">
        <v>11.86</v>
      </c>
      <c r="N488" s="334">
        <f t="shared" si="134"/>
        <v>14.85</v>
      </c>
      <c r="O488" s="335">
        <f t="shared" si="135"/>
        <v>45.874263261296669</v>
      </c>
    </row>
    <row r="489" spans="1:16" s="99" customFormat="1" ht="15" customHeight="1">
      <c r="A489" s="164"/>
      <c r="B489" s="261"/>
      <c r="C489" s="171"/>
      <c r="D489" s="105"/>
      <c r="E489" s="164"/>
      <c r="F489" s="260"/>
      <c r="G489" s="260"/>
      <c r="H489" s="260"/>
      <c r="I489" s="261"/>
      <c r="J489" s="164"/>
      <c r="K489" s="260"/>
      <c r="L489" s="260"/>
      <c r="M489" s="260"/>
      <c r="N489" s="261"/>
      <c r="O489" s="160"/>
    </row>
    <row r="490" spans="1:16" s="135" customFormat="1" ht="15" customHeight="1">
      <c r="A490" s="402" t="s">
        <v>337</v>
      </c>
      <c r="B490" s="175"/>
      <c r="C490" s="96"/>
      <c r="D490" s="153"/>
      <c r="E490" s="167">
        <f t="shared" ref="E490:N490" si="139">SUM(E468:E489)</f>
        <v>0.18000000000000002</v>
      </c>
      <c r="F490" s="292">
        <f t="shared" si="139"/>
        <v>6.62</v>
      </c>
      <c r="G490" s="292">
        <f t="shared" si="139"/>
        <v>113.3</v>
      </c>
      <c r="H490" s="292">
        <f t="shared" si="139"/>
        <v>251.55999999999997</v>
      </c>
      <c r="I490" s="293">
        <f t="shared" si="139"/>
        <v>364.86</v>
      </c>
      <c r="J490" s="167">
        <f t="shared" si="139"/>
        <v>0.17</v>
      </c>
      <c r="K490" s="292">
        <f t="shared" si="139"/>
        <v>6.72</v>
      </c>
      <c r="L490" s="292">
        <f t="shared" si="139"/>
        <v>107.79</v>
      </c>
      <c r="M490" s="292">
        <f t="shared" si="139"/>
        <v>231.52999999999997</v>
      </c>
      <c r="N490" s="293">
        <f t="shared" si="139"/>
        <v>339.32</v>
      </c>
      <c r="O490" s="288">
        <f t="shared" ref="O490" si="140">((N490/I490)-1)*100</f>
        <v>-6.9999451844543152</v>
      </c>
    </row>
    <row r="491" spans="1:16" s="99" customFormat="1" ht="15" customHeight="1">
      <c r="A491" s="161"/>
      <c r="B491" s="397"/>
      <c r="C491" s="163"/>
      <c r="D491" s="105"/>
      <c r="E491" s="164"/>
      <c r="F491" s="260"/>
      <c r="G491" s="260"/>
      <c r="H491" s="260"/>
      <c r="I491" s="261"/>
      <c r="J491" s="164"/>
      <c r="K491" s="260"/>
      <c r="L491" s="260"/>
      <c r="M491" s="260"/>
      <c r="N491" s="261"/>
      <c r="O491" s="160"/>
      <c r="P491" s="165"/>
    </row>
    <row r="492" spans="1:16" s="151" customFormat="1" ht="15" customHeight="1">
      <c r="A492" s="465" t="s">
        <v>292</v>
      </c>
      <c r="B492" s="467" t="s">
        <v>66</v>
      </c>
      <c r="C492" s="469" t="s">
        <v>293</v>
      </c>
      <c r="D492" s="471" t="s">
        <v>294</v>
      </c>
      <c r="E492" s="473" t="s">
        <v>684</v>
      </c>
      <c r="F492" s="474"/>
      <c r="G492" s="474"/>
      <c r="H492" s="474"/>
      <c r="I492" s="475"/>
      <c r="J492" s="473" t="s">
        <v>721</v>
      </c>
      <c r="K492" s="474"/>
      <c r="L492" s="474"/>
      <c r="M492" s="474"/>
      <c r="N492" s="475"/>
      <c r="O492" s="150" t="s">
        <v>65</v>
      </c>
    </row>
    <row r="493" spans="1:16" s="151" customFormat="1" ht="27">
      <c r="A493" s="466"/>
      <c r="B493" s="468"/>
      <c r="C493" s="470"/>
      <c r="D493" s="472"/>
      <c r="E493" s="9" t="s">
        <v>67</v>
      </c>
      <c r="F493" s="244" t="s">
        <v>497</v>
      </c>
      <c r="G493" s="240" t="s">
        <v>385</v>
      </c>
      <c r="H493" s="10" t="s">
        <v>383</v>
      </c>
      <c r="I493" s="241" t="s">
        <v>384</v>
      </c>
      <c r="J493" s="9" t="s">
        <v>67</v>
      </c>
      <c r="K493" s="244" t="s">
        <v>497</v>
      </c>
      <c r="L493" s="240" t="s">
        <v>385</v>
      </c>
      <c r="M493" s="10" t="s">
        <v>383</v>
      </c>
      <c r="N493" s="241" t="s">
        <v>384</v>
      </c>
      <c r="O493" s="152" t="s">
        <v>68</v>
      </c>
    </row>
    <row r="494" spans="1:16" s="99" customFormat="1" ht="15" customHeight="1">
      <c r="A494" s="161"/>
      <c r="B494" s="397"/>
      <c r="C494" s="163"/>
      <c r="D494" s="105"/>
      <c r="E494" s="164"/>
      <c r="F494" s="260"/>
      <c r="G494" s="260"/>
      <c r="H494" s="260"/>
      <c r="I494" s="261"/>
      <c r="J494" s="164"/>
      <c r="K494" s="260"/>
      <c r="L494" s="260"/>
      <c r="M494" s="260"/>
      <c r="N494" s="261"/>
      <c r="O494" s="160"/>
      <c r="P494" s="165"/>
    </row>
    <row r="495" spans="1:16" s="151" customFormat="1" ht="15" customHeight="1">
      <c r="A495" s="403" t="s">
        <v>338</v>
      </c>
      <c r="B495" s="176" t="s">
        <v>339</v>
      </c>
      <c r="C495" s="96" t="s">
        <v>69</v>
      </c>
      <c r="D495" s="153"/>
      <c r="E495" s="157" t="s">
        <v>69</v>
      </c>
      <c r="F495" s="158"/>
      <c r="G495" s="158"/>
      <c r="H495" s="158" t="s">
        <v>69</v>
      </c>
      <c r="I495" s="159"/>
      <c r="J495" s="157" t="s">
        <v>69</v>
      </c>
      <c r="K495" s="158" t="s">
        <v>69</v>
      </c>
      <c r="L495" s="158"/>
      <c r="M495" s="158"/>
      <c r="N495" s="159" t="s">
        <v>69</v>
      </c>
      <c r="O495" s="155"/>
    </row>
    <row r="496" spans="1:16" s="336" customFormat="1" ht="15" customHeight="1">
      <c r="A496" s="383" t="s">
        <v>276</v>
      </c>
      <c r="B496" s="393" t="s">
        <v>370</v>
      </c>
      <c r="C496" s="330" t="s">
        <v>14</v>
      </c>
      <c r="D496" s="331" t="s">
        <v>153</v>
      </c>
      <c r="E496" s="332">
        <v>0.01</v>
      </c>
      <c r="F496" s="333">
        <v>0</v>
      </c>
      <c r="G496" s="333">
        <v>6</v>
      </c>
      <c r="H496" s="333">
        <v>9.93</v>
      </c>
      <c r="I496" s="334">
        <f t="shared" ref="I496:I500" si="141">G496+H496</f>
        <v>15.93</v>
      </c>
      <c r="J496" s="332">
        <v>0</v>
      </c>
      <c r="K496" s="333">
        <v>0</v>
      </c>
      <c r="L496" s="333">
        <v>1.9</v>
      </c>
      <c r="M496" s="333">
        <v>5.05</v>
      </c>
      <c r="N496" s="334">
        <f t="shared" ref="N496:N500" si="142">L496+M496</f>
        <v>6.9499999999999993</v>
      </c>
      <c r="O496" s="335">
        <f t="shared" ref="O496:O500" si="143">((N496/I496)-1)*100</f>
        <v>-56.371625863151294</v>
      </c>
    </row>
    <row r="497" spans="1:17" s="336" customFormat="1" ht="15" customHeight="1">
      <c r="A497" s="383" t="s">
        <v>90</v>
      </c>
      <c r="B497" s="393" t="s">
        <v>275</v>
      </c>
      <c r="C497" s="330" t="s">
        <v>14</v>
      </c>
      <c r="D497" s="331" t="s">
        <v>153</v>
      </c>
      <c r="E497" s="332">
        <v>0</v>
      </c>
      <c r="F497" s="333">
        <v>0</v>
      </c>
      <c r="G497" s="333">
        <v>0.43</v>
      </c>
      <c r="H497" s="333">
        <v>0.23</v>
      </c>
      <c r="I497" s="334">
        <f t="shared" si="141"/>
        <v>0.66</v>
      </c>
      <c r="J497" s="332">
        <v>0</v>
      </c>
      <c r="K497" s="333">
        <v>0</v>
      </c>
      <c r="L497" s="333">
        <v>0.01</v>
      </c>
      <c r="M497" s="333">
        <v>0.22</v>
      </c>
      <c r="N497" s="334">
        <f t="shared" si="142"/>
        <v>0.23</v>
      </c>
      <c r="O497" s="335">
        <f t="shared" si="143"/>
        <v>-65.151515151515156</v>
      </c>
    </row>
    <row r="498" spans="1:17" s="389" customFormat="1" ht="15" customHeight="1">
      <c r="A498" s="390" t="s">
        <v>431</v>
      </c>
      <c r="B498" s="399" t="s">
        <v>596</v>
      </c>
      <c r="C498" s="265" t="s">
        <v>14</v>
      </c>
      <c r="D498" s="387" t="s">
        <v>153</v>
      </c>
      <c r="E498" s="289">
        <v>0</v>
      </c>
      <c r="F498" s="290">
        <v>0</v>
      </c>
      <c r="G498" s="290">
        <v>0.72</v>
      </c>
      <c r="H498" s="290">
        <v>0.42</v>
      </c>
      <c r="I498" s="291">
        <f>(G498+H498)</f>
        <v>1.1399999999999999</v>
      </c>
      <c r="J498" s="289">
        <v>0</v>
      </c>
      <c r="K498" s="290">
        <v>0</v>
      </c>
      <c r="L498" s="290">
        <v>0.52</v>
      </c>
      <c r="M498" s="290">
        <v>0</v>
      </c>
      <c r="N498" s="206">
        <f>SUM(L498:M498)</f>
        <v>0.52</v>
      </c>
      <c r="O498" s="388">
        <f>((N498/I498)-1)*100</f>
        <v>-54.385964912280691</v>
      </c>
      <c r="P498" s="191"/>
      <c r="Q498" s="193"/>
    </row>
    <row r="499" spans="1:17" s="336" customFormat="1" ht="15" customHeight="1">
      <c r="A499" s="383" t="s">
        <v>629</v>
      </c>
      <c r="B499" s="393" t="s">
        <v>677</v>
      </c>
      <c r="C499" s="330" t="s">
        <v>14</v>
      </c>
      <c r="D499" s="331" t="s">
        <v>153</v>
      </c>
      <c r="E499" s="332">
        <v>0</v>
      </c>
      <c r="F499" s="333">
        <v>0</v>
      </c>
      <c r="G499" s="333">
        <v>0.2</v>
      </c>
      <c r="H499" s="333">
        <v>1.03</v>
      </c>
      <c r="I499" s="334">
        <f t="shared" si="141"/>
        <v>1.23</v>
      </c>
      <c r="J499" s="332">
        <v>0</v>
      </c>
      <c r="K499" s="333">
        <v>0</v>
      </c>
      <c r="L499" s="333">
        <v>0.3</v>
      </c>
      <c r="M499" s="333">
        <v>1.26</v>
      </c>
      <c r="N499" s="334">
        <f t="shared" si="142"/>
        <v>1.56</v>
      </c>
      <c r="O499" s="335">
        <f t="shared" si="143"/>
        <v>26.829268292682929</v>
      </c>
    </row>
    <row r="500" spans="1:17" s="336" customFormat="1" ht="15" customHeight="1">
      <c r="A500" s="383" t="s">
        <v>403</v>
      </c>
      <c r="B500" s="393" t="s">
        <v>597</v>
      </c>
      <c r="C500" s="337" t="s">
        <v>14</v>
      </c>
      <c r="D500" s="331" t="s">
        <v>153</v>
      </c>
      <c r="E500" s="332">
        <v>0</v>
      </c>
      <c r="F500" s="333">
        <v>0</v>
      </c>
      <c r="G500" s="333">
        <v>0.8</v>
      </c>
      <c r="H500" s="333">
        <v>1.44</v>
      </c>
      <c r="I500" s="334">
        <f t="shared" si="141"/>
        <v>2.2400000000000002</v>
      </c>
      <c r="J500" s="332">
        <v>0</v>
      </c>
      <c r="K500" s="333">
        <v>0</v>
      </c>
      <c r="L500" s="333">
        <v>1.33</v>
      </c>
      <c r="M500" s="333">
        <v>2.29</v>
      </c>
      <c r="N500" s="334">
        <f t="shared" si="142"/>
        <v>3.62</v>
      </c>
      <c r="O500" s="335">
        <f t="shared" si="143"/>
        <v>61.60714285714284</v>
      </c>
    </row>
    <row r="501" spans="1:17" s="99" customFormat="1" ht="15" customHeight="1">
      <c r="A501" s="161"/>
      <c r="B501" s="397"/>
      <c r="C501" s="163"/>
      <c r="D501" s="105"/>
      <c r="E501" s="164"/>
      <c r="F501" s="260"/>
      <c r="G501" s="260"/>
      <c r="H501" s="260"/>
      <c r="I501" s="261"/>
      <c r="J501" s="164"/>
      <c r="K501" s="260"/>
      <c r="L501" s="260"/>
      <c r="M501" s="260"/>
      <c r="N501" s="261"/>
      <c r="O501" s="160"/>
      <c r="P501" s="165"/>
    </row>
    <row r="502" spans="1:17" s="135" customFormat="1" ht="15" customHeight="1">
      <c r="A502" s="411" t="s">
        <v>290</v>
      </c>
      <c r="B502" s="412"/>
      <c r="C502" s="96"/>
      <c r="D502" s="153"/>
      <c r="E502" s="167">
        <f t="shared" ref="E502:N502" si="144">SUM(E495:E501)</f>
        <v>0.01</v>
      </c>
      <c r="F502" s="292">
        <f t="shared" si="144"/>
        <v>0</v>
      </c>
      <c r="G502" s="292">
        <f t="shared" si="144"/>
        <v>8.15</v>
      </c>
      <c r="H502" s="292">
        <f t="shared" si="144"/>
        <v>13.049999999999999</v>
      </c>
      <c r="I502" s="293">
        <f t="shared" si="144"/>
        <v>21.200000000000003</v>
      </c>
      <c r="J502" s="167">
        <f t="shared" si="144"/>
        <v>0</v>
      </c>
      <c r="K502" s="292">
        <f t="shared" si="144"/>
        <v>0</v>
      </c>
      <c r="L502" s="292">
        <f t="shared" si="144"/>
        <v>4.0599999999999996</v>
      </c>
      <c r="M502" s="292">
        <f t="shared" si="144"/>
        <v>8.82</v>
      </c>
      <c r="N502" s="293">
        <f t="shared" si="144"/>
        <v>12.879999999999999</v>
      </c>
      <c r="O502" s="288">
        <f t="shared" ref="O502" si="145">((N502/I502)-1)*100</f>
        <v>-39.245283018867937</v>
      </c>
    </row>
    <row r="503" spans="1:17" s="99" customFormat="1" ht="15" customHeight="1">
      <c r="A503" s="161"/>
      <c r="B503" s="397"/>
      <c r="C503" s="163"/>
      <c r="D503" s="105"/>
      <c r="E503" s="164"/>
      <c r="F503" s="260"/>
      <c r="G503" s="260"/>
      <c r="H503" s="260"/>
      <c r="I503" s="261"/>
      <c r="J503" s="164"/>
      <c r="K503" s="260"/>
      <c r="L503" s="260"/>
      <c r="M503" s="260"/>
      <c r="N503" s="261"/>
      <c r="O503" s="160"/>
      <c r="P503" s="165"/>
    </row>
    <row r="504" spans="1:17" s="151" customFormat="1" ht="15" customHeight="1">
      <c r="A504" s="465" t="s">
        <v>292</v>
      </c>
      <c r="B504" s="467" t="s">
        <v>66</v>
      </c>
      <c r="C504" s="469" t="s">
        <v>293</v>
      </c>
      <c r="D504" s="471" t="s">
        <v>294</v>
      </c>
      <c r="E504" s="473" t="s">
        <v>684</v>
      </c>
      <c r="F504" s="474"/>
      <c r="G504" s="474"/>
      <c r="H504" s="474"/>
      <c r="I504" s="475"/>
      <c r="J504" s="473" t="s">
        <v>721</v>
      </c>
      <c r="K504" s="474"/>
      <c r="L504" s="474"/>
      <c r="M504" s="474"/>
      <c r="N504" s="475"/>
      <c r="O504" s="150" t="s">
        <v>65</v>
      </c>
    </row>
    <row r="505" spans="1:17" s="151" customFormat="1" ht="27">
      <c r="A505" s="466"/>
      <c r="B505" s="468"/>
      <c r="C505" s="470"/>
      <c r="D505" s="472"/>
      <c r="E505" s="9" t="s">
        <v>67</v>
      </c>
      <c r="F505" s="244" t="s">
        <v>497</v>
      </c>
      <c r="G505" s="240" t="s">
        <v>385</v>
      </c>
      <c r="H505" s="10" t="s">
        <v>383</v>
      </c>
      <c r="I505" s="241" t="s">
        <v>384</v>
      </c>
      <c r="J505" s="9" t="s">
        <v>67</v>
      </c>
      <c r="K505" s="244" t="s">
        <v>497</v>
      </c>
      <c r="L505" s="240" t="s">
        <v>385</v>
      </c>
      <c r="M505" s="10" t="s">
        <v>383</v>
      </c>
      <c r="N505" s="241" t="s">
        <v>384</v>
      </c>
      <c r="O505" s="152" t="s">
        <v>68</v>
      </c>
    </row>
    <row r="506" spans="1:17" s="99" customFormat="1" ht="15" customHeight="1">
      <c r="A506" s="161"/>
      <c r="B506" s="397"/>
      <c r="C506" s="163"/>
      <c r="D506" s="105"/>
      <c r="E506" s="164"/>
      <c r="F506" s="260"/>
      <c r="G506" s="260"/>
      <c r="H506" s="260"/>
      <c r="I506" s="261"/>
      <c r="J506" s="164"/>
      <c r="K506" s="260"/>
      <c r="L506" s="260"/>
      <c r="M506" s="260"/>
      <c r="N506" s="261"/>
      <c r="O506" s="160"/>
      <c r="P506" s="165"/>
    </row>
    <row r="507" spans="1:17" s="99" customFormat="1" ht="15" customHeight="1">
      <c r="A507" s="178" t="s">
        <v>340</v>
      </c>
      <c r="B507" s="413" t="s">
        <v>94</v>
      </c>
      <c r="C507" s="199"/>
      <c r="D507" s="177"/>
      <c r="E507" s="157"/>
      <c r="F507" s="158"/>
      <c r="G507" s="158"/>
      <c r="H507" s="158" t="s">
        <v>69</v>
      </c>
      <c r="I507" s="159"/>
      <c r="J507" s="157" t="s">
        <v>69</v>
      </c>
      <c r="K507" s="158" t="s">
        <v>69</v>
      </c>
      <c r="L507" s="158"/>
      <c r="M507" s="158"/>
      <c r="N507" s="159" t="s">
        <v>69</v>
      </c>
      <c r="O507" s="155"/>
    </row>
    <row r="508" spans="1:17" s="336" customFormat="1" ht="15" customHeight="1">
      <c r="A508" s="390" t="s">
        <v>45</v>
      </c>
      <c r="B508" s="399" t="s">
        <v>258</v>
      </c>
      <c r="C508" s="265" t="s">
        <v>14</v>
      </c>
      <c r="D508" s="387" t="s">
        <v>159</v>
      </c>
      <c r="E508" s="289">
        <v>0</v>
      </c>
      <c r="F508" s="290">
        <v>0.81</v>
      </c>
      <c r="G508" s="290">
        <v>0</v>
      </c>
      <c r="H508" s="290">
        <v>2.64</v>
      </c>
      <c r="I508" s="334">
        <f t="shared" ref="I508" si="146">G508+H508</f>
        <v>2.64</v>
      </c>
      <c r="J508" s="289">
        <v>0</v>
      </c>
      <c r="K508" s="290">
        <v>0.28000000000000003</v>
      </c>
      <c r="L508" s="290">
        <v>0.28000000000000003</v>
      </c>
      <c r="M508" s="290">
        <v>2.81</v>
      </c>
      <c r="N508" s="334">
        <f t="shared" ref="N508" si="147">L508+M508</f>
        <v>3.09</v>
      </c>
      <c r="O508" s="335">
        <f t="shared" ref="O508" si="148">((N508/I508)-1)*100</f>
        <v>17.04545454545454</v>
      </c>
    </row>
    <row r="509" spans="1:17" s="100" customFormat="1" ht="15" customHeight="1">
      <c r="A509" s="390"/>
      <c r="B509" s="400"/>
      <c r="C509" s="265"/>
      <c r="D509" s="105"/>
      <c r="E509" s="164"/>
      <c r="F509" s="260"/>
      <c r="G509" s="260"/>
      <c r="H509" s="260"/>
      <c r="I509" s="261"/>
      <c r="J509" s="164"/>
      <c r="K509" s="260"/>
      <c r="L509" s="260"/>
      <c r="M509" s="260"/>
      <c r="N509" s="261"/>
      <c r="O509" s="160"/>
      <c r="P509" s="99"/>
    </row>
    <row r="510" spans="1:17" s="135" customFormat="1" ht="15" customHeight="1">
      <c r="A510" s="476" t="s">
        <v>341</v>
      </c>
      <c r="B510" s="477"/>
      <c r="C510" s="96"/>
      <c r="D510" s="153"/>
      <c r="E510" s="167">
        <f t="shared" ref="E510:N510" si="149">SUM(E507:E509)</f>
        <v>0</v>
      </c>
      <c r="F510" s="292">
        <f t="shared" si="149"/>
        <v>0.81</v>
      </c>
      <c r="G510" s="292">
        <f t="shared" si="149"/>
        <v>0</v>
      </c>
      <c r="H510" s="292">
        <f t="shared" si="149"/>
        <v>2.64</v>
      </c>
      <c r="I510" s="293">
        <f t="shared" si="149"/>
        <v>2.64</v>
      </c>
      <c r="J510" s="167">
        <f t="shared" si="149"/>
        <v>0</v>
      </c>
      <c r="K510" s="292">
        <f t="shared" si="149"/>
        <v>0.28000000000000003</v>
      </c>
      <c r="L510" s="292">
        <f t="shared" si="149"/>
        <v>0.28000000000000003</v>
      </c>
      <c r="M510" s="292">
        <f t="shared" si="149"/>
        <v>2.81</v>
      </c>
      <c r="N510" s="293">
        <f t="shared" si="149"/>
        <v>3.09</v>
      </c>
      <c r="O510" s="288">
        <f t="shared" ref="O510" si="150">((N510/I510)-1)*100</f>
        <v>17.04545454545454</v>
      </c>
    </row>
    <row r="511" spans="1:17" s="99" customFormat="1" ht="15" hidden="1" customHeight="1">
      <c r="A511" s="161"/>
      <c r="B511" s="397"/>
      <c r="C511" s="163"/>
      <c r="D511" s="105"/>
      <c r="E511" s="164"/>
      <c r="F511" s="260"/>
      <c r="G511" s="260"/>
      <c r="H511" s="260"/>
      <c r="I511" s="261"/>
      <c r="J511" s="164"/>
      <c r="K511" s="260"/>
      <c r="L511" s="260"/>
      <c r="M511" s="260"/>
      <c r="N511" s="261"/>
      <c r="O511" s="160"/>
      <c r="P511" s="165"/>
    </row>
    <row r="512" spans="1:17" s="151" customFormat="1" ht="15" hidden="1" customHeight="1">
      <c r="A512" s="465" t="s">
        <v>292</v>
      </c>
      <c r="B512" s="467" t="s">
        <v>66</v>
      </c>
      <c r="C512" s="469" t="s">
        <v>293</v>
      </c>
      <c r="D512" s="471" t="s">
        <v>294</v>
      </c>
      <c r="E512" s="473" t="s">
        <v>474</v>
      </c>
      <c r="F512" s="474"/>
      <c r="G512" s="474"/>
      <c r="H512" s="474"/>
      <c r="I512" s="475"/>
      <c r="J512" s="473" t="s">
        <v>475</v>
      </c>
      <c r="K512" s="474"/>
      <c r="L512" s="474"/>
      <c r="M512" s="474"/>
      <c r="N512" s="475"/>
      <c r="O512" s="150" t="s">
        <v>65</v>
      </c>
    </row>
    <row r="513" spans="1:22" s="151" customFormat="1" ht="27" hidden="1">
      <c r="A513" s="466"/>
      <c r="B513" s="468"/>
      <c r="C513" s="470"/>
      <c r="D513" s="472"/>
      <c r="E513" s="9" t="s">
        <v>67</v>
      </c>
      <c r="F513" s="244" t="s">
        <v>497</v>
      </c>
      <c r="G513" s="240" t="s">
        <v>385</v>
      </c>
      <c r="H513" s="10" t="s">
        <v>383</v>
      </c>
      <c r="I513" s="241" t="s">
        <v>384</v>
      </c>
      <c r="J513" s="9" t="s">
        <v>67</v>
      </c>
      <c r="K513" s="244" t="s">
        <v>497</v>
      </c>
      <c r="L513" s="240" t="s">
        <v>385</v>
      </c>
      <c r="M513" s="10" t="s">
        <v>383</v>
      </c>
      <c r="N513" s="241" t="s">
        <v>384</v>
      </c>
      <c r="O513" s="152" t="s">
        <v>68</v>
      </c>
    </row>
    <row r="514" spans="1:22" s="99" customFormat="1" ht="15" hidden="1" customHeight="1">
      <c r="A514" s="161"/>
      <c r="B514" s="397"/>
      <c r="C514" s="163"/>
      <c r="D514" s="105"/>
      <c r="E514" s="164"/>
      <c r="F514" s="260"/>
      <c r="G514" s="260"/>
      <c r="H514" s="260"/>
      <c r="I514" s="261"/>
      <c r="J514" s="164"/>
      <c r="K514" s="260"/>
      <c r="L514" s="260"/>
      <c r="M514" s="260"/>
      <c r="N514" s="261"/>
      <c r="O514" s="160"/>
      <c r="P514" s="165"/>
    </row>
    <row r="515" spans="1:22" s="151" customFormat="1" ht="15" hidden="1" customHeight="1">
      <c r="A515" s="121" t="s">
        <v>288</v>
      </c>
      <c r="B515" s="122"/>
      <c r="C515" s="96" t="s">
        <v>69</v>
      </c>
      <c r="D515" s="153"/>
      <c r="E515" s="157" t="s">
        <v>69</v>
      </c>
      <c r="F515" s="158"/>
      <c r="G515" s="158"/>
      <c r="H515" s="158" t="s">
        <v>69</v>
      </c>
      <c r="I515" s="159"/>
      <c r="J515" s="157" t="s">
        <v>69</v>
      </c>
      <c r="K515" s="158" t="s">
        <v>69</v>
      </c>
      <c r="L515" s="158"/>
      <c r="M515" s="158"/>
      <c r="N515" s="159" t="s">
        <v>69</v>
      </c>
      <c r="O515" s="155"/>
    </row>
    <row r="516" spans="1:22" s="100" customFormat="1" ht="15" hidden="1" customHeight="1">
      <c r="A516" s="390"/>
      <c r="B516" s="399"/>
      <c r="C516" s="265"/>
      <c r="D516" s="271"/>
      <c r="E516" s="289"/>
      <c r="F516" s="290"/>
      <c r="G516" s="290"/>
      <c r="H516" s="290"/>
      <c r="I516" s="291">
        <f t="shared" ref="I516" si="151">(G516+H516)</f>
        <v>0</v>
      </c>
      <c r="J516" s="289"/>
      <c r="K516" s="290"/>
      <c r="L516" s="290"/>
      <c r="M516" s="290"/>
      <c r="N516" s="261">
        <f t="shared" ref="N516" si="152">SUM(L516:M516)</f>
        <v>0</v>
      </c>
      <c r="O516" s="160" t="e">
        <f t="shared" ref="O516" si="153">((N516/I516)-1)*100</f>
        <v>#DIV/0!</v>
      </c>
      <c r="P516" s="102"/>
      <c r="Q516" s="99"/>
    </row>
    <row r="517" spans="1:22" s="100" customFormat="1" ht="15" hidden="1" customHeight="1">
      <c r="A517" s="390"/>
      <c r="B517" s="405"/>
      <c r="C517" s="265"/>
      <c r="D517" s="105"/>
      <c r="E517" s="164"/>
      <c r="F517" s="260"/>
      <c r="G517" s="260"/>
      <c r="H517" s="260"/>
      <c r="I517" s="261"/>
      <c r="J517" s="164"/>
      <c r="K517" s="260"/>
      <c r="L517" s="260"/>
      <c r="M517" s="260"/>
      <c r="N517" s="261"/>
      <c r="O517" s="160"/>
      <c r="P517" s="165"/>
      <c r="Q517" s="99"/>
    </row>
    <row r="518" spans="1:22" s="135" customFormat="1" ht="15" hidden="1" customHeight="1">
      <c r="A518" s="121" t="s">
        <v>289</v>
      </c>
      <c r="B518" s="122"/>
      <c r="C518" s="96"/>
      <c r="D518" s="153"/>
      <c r="E518" s="167">
        <f t="shared" ref="E518:N518" si="154">SUM(E515:E517)</f>
        <v>0</v>
      </c>
      <c r="F518" s="292">
        <f t="shared" si="154"/>
        <v>0</v>
      </c>
      <c r="G518" s="292">
        <f t="shared" si="154"/>
        <v>0</v>
      </c>
      <c r="H518" s="292">
        <f t="shared" si="154"/>
        <v>0</v>
      </c>
      <c r="I518" s="293">
        <f t="shared" si="154"/>
        <v>0</v>
      </c>
      <c r="J518" s="167">
        <f t="shared" si="154"/>
        <v>0</v>
      </c>
      <c r="K518" s="292">
        <f t="shared" si="154"/>
        <v>0</v>
      </c>
      <c r="L518" s="292">
        <f t="shared" si="154"/>
        <v>0</v>
      </c>
      <c r="M518" s="292">
        <f t="shared" si="154"/>
        <v>0</v>
      </c>
      <c r="N518" s="293">
        <f t="shared" si="154"/>
        <v>0</v>
      </c>
      <c r="O518" s="288" t="e">
        <f t="shared" ref="O518" si="155">((N518/I518)-1)*100</f>
        <v>#DIV/0!</v>
      </c>
    </row>
    <row r="519" spans="1:22" s="99" customFormat="1" ht="15" customHeight="1">
      <c r="A519" s="489"/>
      <c r="B519" s="490"/>
      <c r="C519" s="362"/>
      <c r="D519" s="182"/>
      <c r="E519" s="183"/>
      <c r="F519" s="183"/>
      <c r="G519" s="183"/>
      <c r="H519" s="183"/>
      <c r="I519" s="183"/>
      <c r="J519" s="183"/>
      <c r="K519" s="183"/>
      <c r="L519" s="183"/>
      <c r="M519" s="183"/>
      <c r="N519" s="183"/>
      <c r="O519" s="184"/>
    </row>
    <row r="520" spans="1:22" s="135" customFormat="1" ht="20.100000000000001" customHeight="1">
      <c r="A520" s="363" t="s">
        <v>342</v>
      </c>
      <c r="B520" s="364"/>
      <c r="C520" s="185"/>
      <c r="D520" s="153"/>
      <c r="E520" s="186">
        <f t="shared" ref="E520:N520" si="156">SUM(E400:E519)/2</f>
        <v>0.58000000000000018</v>
      </c>
      <c r="F520" s="187">
        <f t="shared" si="156"/>
        <v>23.99</v>
      </c>
      <c r="G520" s="187">
        <f t="shared" si="156"/>
        <v>372.59</v>
      </c>
      <c r="H520" s="187">
        <f t="shared" si="156"/>
        <v>716.59000000000026</v>
      </c>
      <c r="I520" s="188">
        <f t="shared" si="156"/>
        <v>1089.1799999999994</v>
      </c>
      <c r="J520" s="186">
        <f t="shared" si="156"/>
        <v>0.53</v>
      </c>
      <c r="K520" s="187">
        <f t="shared" si="156"/>
        <v>25.3</v>
      </c>
      <c r="L520" s="187">
        <f t="shared" si="156"/>
        <v>331.71999999999991</v>
      </c>
      <c r="M520" s="187">
        <f t="shared" si="156"/>
        <v>631.41999999999996</v>
      </c>
      <c r="N520" s="188">
        <f t="shared" si="156"/>
        <v>963.13999999999965</v>
      </c>
      <c r="O520" s="284">
        <f t="shared" ref="O520:O521" si="157">((N520/I520)-1)*100</f>
        <v>-11.572008299821867</v>
      </c>
      <c r="Q520" s="208"/>
      <c r="R520" s="208"/>
      <c r="S520" s="208"/>
      <c r="T520" s="208"/>
      <c r="U520" s="208"/>
      <c r="V520" s="208"/>
    </row>
    <row r="521" spans="1:22" s="135" customFormat="1" ht="20.100000000000001" customHeight="1">
      <c r="A521" s="363" t="s">
        <v>343</v>
      </c>
      <c r="B521" s="364"/>
      <c r="C521" s="185"/>
      <c r="D521" s="153"/>
      <c r="E521" s="186">
        <v>1.66</v>
      </c>
      <c r="F521" s="187">
        <v>26.77</v>
      </c>
      <c r="G521" s="187">
        <v>421.8</v>
      </c>
      <c r="H521" s="187">
        <v>782.86</v>
      </c>
      <c r="I521" s="188">
        <f>SUM(G521:H521)</f>
        <v>1204.6600000000001</v>
      </c>
      <c r="J521" s="186">
        <v>0.78</v>
      </c>
      <c r="K521" s="187">
        <v>28.45</v>
      </c>
      <c r="L521" s="187">
        <v>364.43</v>
      </c>
      <c r="M521" s="187">
        <v>694.05</v>
      </c>
      <c r="N521" s="188">
        <f>SUM(L521:M521)</f>
        <v>1058.48</v>
      </c>
      <c r="O521" s="284">
        <f t="shared" si="157"/>
        <v>-12.134544186741492</v>
      </c>
    </row>
    <row r="522" spans="1:22" s="99" customFormat="1" ht="15" customHeight="1">
      <c r="A522" s="361"/>
      <c r="B522" s="362"/>
      <c r="C522" s="362"/>
      <c r="D522" s="182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  <c r="O522" s="184"/>
    </row>
    <row r="523" spans="1:22">
      <c r="J523" s="212"/>
      <c r="K523" s="212"/>
      <c r="L523" s="212"/>
      <c r="M523" s="212"/>
      <c r="N523" s="212"/>
    </row>
    <row r="524" spans="1:22" s="99" customFormat="1" ht="15" customHeight="1">
      <c r="A524" s="262"/>
      <c r="B524" s="263"/>
      <c r="C524" s="263"/>
      <c r="D524" s="264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  <c r="O524" s="191"/>
    </row>
    <row r="525" spans="1:22" s="135" customFormat="1" ht="20.100000000000001" customHeight="1">
      <c r="A525" s="482" t="s">
        <v>344</v>
      </c>
      <c r="B525" s="484" t="s">
        <v>345</v>
      </c>
      <c r="C525" s="485"/>
      <c r="D525" s="486"/>
      <c r="E525" s="488"/>
      <c r="F525" s="488"/>
      <c r="G525" s="488"/>
      <c r="H525" s="488"/>
      <c r="I525" s="352"/>
      <c r="J525" s="488"/>
      <c r="K525" s="488"/>
      <c r="L525" s="488"/>
      <c r="M525" s="488"/>
      <c r="N525" s="488"/>
      <c r="O525" s="144"/>
    </row>
    <row r="526" spans="1:22" s="193" customFormat="1" ht="15" customHeight="1">
      <c r="A526" s="483"/>
      <c r="B526" s="483"/>
      <c r="C526" s="483"/>
      <c r="D526" s="487"/>
      <c r="E526" s="356"/>
      <c r="F526" s="356"/>
      <c r="G526" s="356"/>
      <c r="H526" s="356"/>
      <c r="I526" s="356"/>
      <c r="J526" s="356"/>
      <c r="K526" s="356"/>
      <c r="L526" s="356"/>
      <c r="M526" s="356"/>
      <c r="N526" s="356"/>
      <c r="O526" s="192"/>
      <c r="P526" s="263"/>
    </row>
    <row r="527" spans="1:22" s="151" customFormat="1" ht="15" customHeight="1">
      <c r="A527" s="465" t="s">
        <v>292</v>
      </c>
      <c r="B527" s="467" t="s">
        <v>66</v>
      </c>
      <c r="C527" s="469" t="s">
        <v>293</v>
      </c>
      <c r="D527" s="471" t="s">
        <v>294</v>
      </c>
      <c r="E527" s="473" t="s">
        <v>684</v>
      </c>
      <c r="F527" s="474"/>
      <c r="G527" s="474"/>
      <c r="H527" s="474"/>
      <c r="I527" s="475"/>
      <c r="J527" s="473" t="s">
        <v>721</v>
      </c>
      <c r="K527" s="474"/>
      <c r="L527" s="474"/>
      <c r="M527" s="474"/>
      <c r="N527" s="475"/>
      <c r="O527" s="150" t="s">
        <v>65</v>
      </c>
    </row>
    <row r="528" spans="1:22" s="151" customFormat="1" ht="27">
      <c r="A528" s="466"/>
      <c r="B528" s="468"/>
      <c r="C528" s="470"/>
      <c r="D528" s="472"/>
      <c r="E528" s="9" t="s">
        <v>67</v>
      </c>
      <c r="F528" s="244" t="s">
        <v>497</v>
      </c>
      <c r="G528" s="240" t="s">
        <v>385</v>
      </c>
      <c r="H528" s="10" t="s">
        <v>383</v>
      </c>
      <c r="I528" s="241" t="s">
        <v>384</v>
      </c>
      <c r="J528" s="9" t="s">
        <v>67</v>
      </c>
      <c r="K528" s="244" t="s">
        <v>497</v>
      </c>
      <c r="L528" s="240" t="s">
        <v>385</v>
      </c>
      <c r="M528" s="10" t="s">
        <v>383</v>
      </c>
      <c r="N528" s="241" t="s">
        <v>384</v>
      </c>
      <c r="O528" s="152" t="s">
        <v>68</v>
      </c>
    </row>
    <row r="529" spans="1:17" s="100" customFormat="1" ht="15" customHeight="1">
      <c r="A529" s="390"/>
      <c r="B529" s="400"/>
      <c r="C529" s="265"/>
      <c r="D529" s="105"/>
      <c r="E529" s="103"/>
      <c r="F529" s="260"/>
      <c r="G529" s="260"/>
      <c r="H529" s="260"/>
      <c r="I529" s="261"/>
      <c r="J529" s="164"/>
      <c r="K529" s="260"/>
      <c r="L529" s="260"/>
      <c r="M529" s="260"/>
      <c r="N529" s="261"/>
      <c r="O529" s="101"/>
      <c r="P529" s="102"/>
      <c r="Q529" s="99"/>
    </row>
    <row r="530" spans="1:17" s="336" customFormat="1" ht="15" customHeight="1">
      <c r="A530" s="395" t="s">
        <v>445</v>
      </c>
      <c r="B530" s="396" t="s">
        <v>598</v>
      </c>
      <c r="C530" s="337" t="s">
        <v>22</v>
      </c>
      <c r="D530" s="338" t="s">
        <v>144</v>
      </c>
      <c r="E530" s="332">
        <v>0.01</v>
      </c>
      <c r="F530" s="333">
        <v>0.59</v>
      </c>
      <c r="G530" s="333">
        <v>0</v>
      </c>
      <c r="H530" s="333">
        <v>0.99</v>
      </c>
      <c r="I530" s="334">
        <f t="shared" ref="I530:I532" si="158">G530+H530</f>
        <v>0.99</v>
      </c>
      <c r="J530" s="332">
        <v>0.01</v>
      </c>
      <c r="K530" s="333">
        <v>0.96</v>
      </c>
      <c r="L530" s="333">
        <v>0</v>
      </c>
      <c r="M530" s="333">
        <v>1.54</v>
      </c>
      <c r="N530" s="334">
        <f t="shared" ref="N530:N532" si="159">L530+M530</f>
        <v>1.54</v>
      </c>
      <c r="O530" s="335">
        <f t="shared" ref="O530:O532" si="160">((N530/I530)-1)*100</f>
        <v>55.555555555555557</v>
      </c>
    </row>
    <row r="531" spans="1:17" s="386" customFormat="1" ht="15" customHeight="1">
      <c r="A531" s="383" t="s">
        <v>59</v>
      </c>
      <c r="B531" s="393" t="s">
        <v>280</v>
      </c>
      <c r="C531" s="330" t="s">
        <v>22</v>
      </c>
      <c r="D531" s="331" t="s">
        <v>227</v>
      </c>
      <c r="E531" s="289">
        <v>0</v>
      </c>
      <c r="F531" s="290">
        <v>0.44</v>
      </c>
      <c r="G531" s="290">
        <v>0.14000000000000001</v>
      </c>
      <c r="H531" s="290">
        <v>2.56</v>
      </c>
      <c r="I531" s="291">
        <f>G531+H531</f>
        <v>2.7</v>
      </c>
      <c r="J531" s="289">
        <v>0</v>
      </c>
      <c r="K531" s="290">
        <v>0</v>
      </c>
      <c r="L531" s="290">
        <v>0.16</v>
      </c>
      <c r="M531" s="290">
        <v>1.39</v>
      </c>
      <c r="N531" s="291">
        <f>L531+M531</f>
        <v>1.5499999999999998</v>
      </c>
      <c r="O531" s="385">
        <f>((N531/I531)-1)*100</f>
        <v>-42.592592592592602</v>
      </c>
    </row>
    <row r="532" spans="1:17" s="336" customFormat="1" ht="15" customHeight="1">
      <c r="A532" s="383" t="s">
        <v>600</v>
      </c>
      <c r="B532" s="393" t="s">
        <v>678</v>
      </c>
      <c r="C532" s="330" t="s">
        <v>22</v>
      </c>
      <c r="D532" s="338" t="s">
        <v>146</v>
      </c>
      <c r="E532" s="332">
        <v>0.01</v>
      </c>
      <c r="F532" s="333">
        <v>2.73</v>
      </c>
      <c r="G532" s="333">
        <v>0.65</v>
      </c>
      <c r="H532" s="333">
        <v>4.1500000000000004</v>
      </c>
      <c r="I532" s="334">
        <f t="shared" si="158"/>
        <v>4.8000000000000007</v>
      </c>
      <c r="J532" s="332">
        <v>0</v>
      </c>
      <c r="K532" s="333">
        <v>2.56</v>
      </c>
      <c r="L532" s="333">
        <v>0.25</v>
      </c>
      <c r="M532" s="333">
        <v>8.17</v>
      </c>
      <c r="N532" s="334">
        <f t="shared" si="159"/>
        <v>8.42</v>
      </c>
      <c r="O532" s="335">
        <f t="shared" si="160"/>
        <v>75.416666666666643</v>
      </c>
    </row>
    <row r="533" spans="1:17" s="336" customFormat="1" ht="15" customHeight="1">
      <c r="A533" s="383" t="s">
        <v>604</v>
      </c>
      <c r="B533" s="393" t="s">
        <v>679</v>
      </c>
      <c r="C533" s="330" t="s">
        <v>22</v>
      </c>
      <c r="D533" s="338" t="s">
        <v>146</v>
      </c>
      <c r="E533" s="332">
        <v>0</v>
      </c>
      <c r="F533" s="333">
        <v>0.27</v>
      </c>
      <c r="G533" s="333">
        <v>0</v>
      </c>
      <c r="H533" s="333">
        <v>1.1000000000000001</v>
      </c>
      <c r="I533" s="334">
        <f t="shared" ref="I533:I534" si="161">G533+H533</f>
        <v>1.1000000000000001</v>
      </c>
      <c r="J533" s="332">
        <v>0</v>
      </c>
      <c r="K533" s="333">
        <v>1.37</v>
      </c>
      <c r="L533" s="333">
        <v>0.19</v>
      </c>
      <c r="M533" s="333">
        <v>1.53</v>
      </c>
      <c r="N533" s="334">
        <f t="shared" ref="N533:N534" si="162">L533+M533</f>
        <v>1.72</v>
      </c>
      <c r="O533" s="335">
        <f t="shared" ref="O533:O534" si="163">((N533/I533)-1)*100</f>
        <v>56.363636363636346</v>
      </c>
    </row>
    <row r="534" spans="1:17" s="336" customFormat="1" ht="15" customHeight="1">
      <c r="A534" s="383" t="s">
        <v>62</v>
      </c>
      <c r="B534" s="393" t="s">
        <v>279</v>
      </c>
      <c r="C534" s="330" t="s">
        <v>22</v>
      </c>
      <c r="D534" s="338" t="s">
        <v>146</v>
      </c>
      <c r="E534" s="332">
        <v>0</v>
      </c>
      <c r="F534" s="333">
        <v>1.1200000000000001</v>
      </c>
      <c r="G534" s="333">
        <v>2.63</v>
      </c>
      <c r="H534" s="333">
        <v>13.7</v>
      </c>
      <c r="I534" s="334">
        <f t="shared" si="161"/>
        <v>16.329999999999998</v>
      </c>
      <c r="J534" s="332">
        <v>0</v>
      </c>
      <c r="K534" s="333">
        <v>0.69</v>
      </c>
      <c r="L534" s="333">
        <v>0</v>
      </c>
      <c r="M534" s="333">
        <v>11.52</v>
      </c>
      <c r="N534" s="334">
        <f t="shared" si="162"/>
        <v>11.52</v>
      </c>
      <c r="O534" s="335">
        <f t="shared" si="163"/>
        <v>-29.454990814451921</v>
      </c>
    </row>
    <row r="535" spans="1:17" s="99" customFormat="1" ht="15" customHeight="1">
      <c r="A535" s="491"/>
      <c r="B535" s="492"/>
      <c r="C535" s="265"/>
      <c r="D535" s="105"/>
      <c r="E535" s="164"/>
      <c r="F535" s="260"/>
      <c r="G535" s="260"/>
      <c r="H535" s="260"/>
      <c r="I535" s="261"/>
      <c r="J535" s="164"/>
      <c r="K535" s="260"/>
      <c r="L535" s="260"/>
      <c r="M535" s="260"/>
      <c r="N535" s="261"/>
      <c r="O535" s="160"/>
    </row>
    <row r="536" spans="1:17" s="135" customFormat="1" ht="20.100000000000001" customHeight="1">
      <c r="A536" s="363" t="s">
        <v>346</v>
      </c>
      <c r="B536" s="364"/>
      <c r="C536" s="185"/>
      <c r="D536" s="153"/>
      <c r="E536" s="186">
        <f t="shared" ref="E536:N536" si="164">SUM(E529:E535)</f>
        <v>0.02</v>
      </c>
      <c r="F536" s="187">
        <f t="shared" si="164"/>
        <v>5.1499999999999995</v>
      </c>
      <c r="G536" s="187">
        <f t="shared" si="164"/>
        <v>3.42</v>
      </c>
      <c r="H536" s="187">
        <f t="shared" si="164"/>
        <v>22.5</v>
      </c>
      <c r="I536" s="188">
        <f t="shared" si="164"/>
        <v>25.92</v>
      </c>
      <c r="J536" s="186">
        <f t="shared" si="164"/>
        <v>0.01</v>
      </c>
      <c r="K536" s="187">
        <f t="shared" si="164"/>
        <v>5.58</v>
      </c>
      <c r="L536" s="187">
        <f t="shared" si="164"/>
        <v>0.60000000000000009</v>
      </c>
      <c r="M536" s="187">
        <f t="shared" si="164"/>
        <v>24.15</v>
      </c>
      <c r="N536" s="188">
        <f t="shared" si="164"/>
        <v>24.75</v>
      </c>
      <c r="O536" s="284">
        <f t="shared" ref="O536:O537" si="165">((N536/I536)-1)*100</f>
        <v>-4.5138888888888946</v>
      </c>
    </row>
    <row r="537" spans="1:17" s="135" customFormat="1" ht="20.100000000000001" customHeight="1">
      <c r="A537" s="363" t="s">
        <v>347</v>
      </c>
      <c r="B537" s="364"/>
      <c r="C537" s="185"/>
      <c r="D537" s="153"/>
      <c r="E537" s="186">
        <v>0.03</v>
      </c>
      <c r="F537" s="187">
        <v>5.2</v>
      </c>
      <c r="G537" s="187">
        <v>3.59</v>
      </c>
      <c r="H537" s="187">
        <v>27.07</v>
      </c>
      <c r="I537" s="188">
        <f>SUM(G537:H537)</f>
        <v>30.66</v>
      </c>
      <c r="J537" s="186">
        <v>0.02</v>
      </c>
      <c r="K537" s="187">
        <v>6.4</v>
      </c>
      <c r="L537" s="187">
        <v>0.6</v>
      </c>
      <c r="M537" s="187">
        <v>26.66</v>
      </c>
      <c r="N537" s="188">
        <f>SUM(L537:M537)</f>
        <v>27.26</v>
      </c>
      <c r="O537" s="284">
        <f t="shared" si="165"/>
        <v>-11.089367253750815</v>
      </c>
    </row>
    <row r="538" spans="1:17" s="99" customFormat="1" ht="15" customHeight="1">
      <c r="A538" s="361"/>
      <c r="B538" s="362"/>
      <c r="C538" s="362"/>
      <c r="D538" s="182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4"/>
    </row>
    <row r="539" spans="1:17" s="99" customFormat="1" ht="15" customHeight="1">
      <c r="A539" s="262"/>
      <c r="B539" s="263"/>
      <c r="C539" s="263"/>
      <c r="D539" s="264"/>
      <c r="E539" s="190"/>
      <c r="F539" s="190"/>
      <c r="G539" s="190"/>
      <c r="H539" s="190"/>
      <c r="I539" s="190"/>
      <c r="J539" s="190"/>
      <c r="K539" s="190"/>
      <c r="L539" s="190"/>
      <c r="M539" s="190"/>
      <c r="N539" s="190"/>
      <c r="O539" s="191"/>
    </row>
    <row r="540" spans="1:17" s="99" customFormat="1" ht="15" customHeight="1">
      <c r="A540" s="262"/>
      <c r="B540" s="263"/>
      <c r="C540" s="263"/>
      <c r="D540" s="264"/>
      <c r="E540" s="190"/>
      <c r="F540" s="190"/>
      <c r="G540" s="190"/>
      <c r="H540" s="190"/>
      <c r="I540" s="190"/>
      <c r="J540" s="190"/>
      <c r="K540" s="190"/>
      <c r="L540" s="190"/>
      <c r="M540" s="190"/>
      <c r="N540" s="190"/>
      <c r="O540" s="191"/>
    </row>
    <row r="541" spans="1:17" s="135" customFormat="1" ht="20.100000000000001" customHeight="1">
      <c r="A541" s="482" t="s">
        <v>348</v>
      </c>
      <c r="B541" s="484" t="s">
        <v>7</v>
      </c>
      <c r="C541" s="485"/>
      <c r="D541" s="486"/>
      <c r="E541" s="488"/>
      <c r="F541" s="488"/>
      <c r="G541" s="488"/>
      <c r="H541" s="488"/>
      <c r="I541" s="352"/>
      <c r="J541" s="488"/>
      <c r="K541" s="488"/>
      <c r="L541" s="488"/>
      <c r="M541" s="488"/>
      <c r="N541" s="488"/>
      <c r="O541" s="144"/>
    </row>
    <row r="542" spans="1:17" s="193" customFormat="1" ht="15" customHeight="1">
      <c r="A542" s="483"/>
      <c r="B542" s="483"/>
      <c r="C542" s="483"/>
      <c r="D542" s="487"/>
      <c r="E542" s="356"/>
      <c r="F542" s="356"/>
      <c r="G542" s="356"/>
      <c r="H542" s="356"/>
      <c r="I542" s="356"/>
      <c r="J542" s="356"/>
      <c r="K542" s="356"/>
      <c r="L542" s="356"/>
      <c r="M542" s="356"/>
      <c r="N542" s="356"/>
      <c r="O542" s="192"/>
      <c r="P542" s="263"/>
    </row>
    <row r="543" spans="1:17" s="151" customFormat="1" ht="15" customHeight="1">
      <c r="A543" s="465" t="s">
        <v>292</v>
      </c>
      <c r="B543" s="467" t="s">
        <v>66</v>
      </c>
      <c r="C543" s="469" t="s">
        <v>293</v>
      </c>
      <c r="D543" s="471" t="s">
        <v>294</v>
      </c>
      <c r="E543" s="473" t="s">
        <v>684</v>
      </c>
      <c r="F543" s="474"/>
      <c r="G543" s="474"/>
      <c r="H543" s="474"/>
      <c r="I543" s="475"/>
      <c r="J543" s="473" t="s">
        <v>721</v>
      </c>
      <c r="K543" s="474"/>
      <c r="L543" s="474"/>
      <c r="M543" s="474"/>
      <c r="N543" s="475"/>
      <c r="O543" s="150" t="s">
        <v>65</v>
      </c>
    </row>
    <row r="544" spans="1:17" s="151" customFormat="1" ht="27">
      <c r="A544" s="466"/>
      <c r="B544" s="468"/>
      <c r="C544" s="470"/>
      <c r="D544" s="472"/>
      <c r="E544" s="9" t="s">
        <v>67</v>
      </c>
      <c r="F544" s="244" t="s">
        <v>497</v>
      </c>
      <c r="G544" s="240" t="s">
        <v>385</v>
      </c>
      <c r="H544" s="10" t="s">
        <v>383</v>
      </c>
      <c r="I544" s="241" t="s">
        <v>384</v>
      </c>
      <c r="J544" s="9" t="s">
        <v>67</v>
      </c>
      <c r="K544" s="244" t="s">
        <v>497</v>
      </c>
      <c r="L544" s="240" t="s">
        <v>385</v>
      </c>
      <c r="M544" s="10" t="s">
        <v>383</v>
      </c>
      <c r="N544" s="241" t="s">
        <v>384</v>
      </c>
      <c r="O544" s="152" t="s">
        <v>68</v>
      </c>
    </row>
    <row r="545" spans="1:17" s="100" customFormat="1" ht="15" customHeight="1">
      <c r="A545" s="390"/>
      <c r="B545" s="400"/>
      <c r="C545" s="265"/>
      <c r="D545" s="105"/>
      <c r="E545" s="103"/>
      <c r="F545" s="260"/>
      <c r="G545" s="260"/>
      <c r="H545" s="260"/>
      <c r="I545" s="261"/>
      <c r="J545" s="164"/>
      <c r="K545" s="260"/>
      <c r="L545" s="260"/>
      <c r="M545" s="260"/>
      <c r="N545" s="261"/>
      <c r="O545" s="101"/>
      <c r="P545" s="102"/>
      <c r="Q545" s="99"/>
    </row>
    <row r="546" spans="1:17" s="336" customFormat="1" ht="15" customHeight="1">
      <c r="A546" s="383" t="s">
        <v>432</v>
      </c>
      <c r="B546" s="393" t="s">
        <v>599</v>
      </c>
      <c r="C546" s="330" t="s">
        <v>28</v>
      </c>
      <c r="D546" s="331" t="s">
        <v>146</v>
      </c>
      <c r="E546" s="332">
        <v>0</v>
      </c>
      <c r="F546" s="333">
        <v>0.7</v>
      </c>
      <c r="G546" s="333">
        <v>0</v>
      </c>
      <c r="H546" s="333">
        <v>1.44</v>
      </c>
      <c r="I546" s="334">
        <f t="shared" ref="I546:I548" si="166">G546+H546</f>
        <v>1.44</v>
      </c>
      <c r="J546" s="332">
        <v>0</v>
      </c>
      <c r="K546" s="333">
        <v>1.35</v>
      </c>
      <c r="L546" s="333">
        <v>0</v>
      </c>
      <c r="M546" s="333">
        <v>7.0000000000000007E-2</v>
      </c>
      <c r="N546" s="334">
        <f t="shared" ref="N546:N548" si="167">L546+M546</f>
        <v>7.0000000000000007E-2</v>
      </c>
      <c r="O546" s="335">
        <f t="shared" ref="O546:O548" si="168">((N546/I546)-1)*100</f>
        <v>-95.138888888888886</v>
      </c>
    </row>
    <row r="547" spans="1:17" s="336" customFormat="1" ht="15" customHeight="1">
      <c r="A547" s="395" t="s">
        <v>446</v>
      </c>
      <c r="B547" s="396" t="s">
        <v>601</v>
      </c>
      <c r="C547" s="330" t="s">
        <v>28</v>
      </c>
      <c r="D547" s="331" t="s">
        <v>146</v>
      </c>
      <c r="E547" s="332">
        <v>0</v>
      </c>
      <c r="F547" s="333">
        <v>0</v>
      </c>
      <c r="G547" s="333">
        <v>0</v>
      </c>
      <c r="H547" s="333">
        <v>1.2</v>
      </c>
      <c r="I547" s="334">
        <f t="shared" si="166"/>
        <v>1.2</v>
      </c>
      <c r="J547" s="332">
        <v>0.01</v>
      </c>
      <c r="K547" s="333">
        <v>0</v>
      </c>
      <c r="L547" s="333">
        <v>0</v>
      </c>
      <c r="M547" s="333">
        <v>0.73</v>
      </c>
      <c r="N547" s="334">
        <f t="shared" si="167"/>
        <v>0.73</v>
      </c>
      <c r="O547" s="335">
        <f t="shared" si="168"/>
        <v>-39.166666666666657</v>
      </c>
    </row>
    <row r="548" spans="1:17" s="336" customFormat="1" ht="15" customHeight="1">
      <c r="A548" s="395" t="s">
        <v>602</v>
      </c>
      <c r="B548" s="396" t="s">
        <v>603</v>
      </c>
      <c r="C548" s="330" t="s">
        <v>28</v>
      </c>
      <c r="D548" s="331" t="s">
        <v>146</v>
      </c>
      <c r="E548" s="332">
        <v>0</v>
      </c>
      <c r="F548" s="333">
        <v>0.4</v>
      </c>
      <c r="G548" s="333">
        <v>0</v>
      </c>
      <c r="H548" s="333">
        <v>0.17</v>
      </c>
      <c r="I548" s="334">
        <f t="shared" si="166"/>
        <v>0.17</v>
      </c>
      <c r="J548" s="332">
        <v>0</v>
      </c>
      <c r="K548" s="333">
        <v>2.0699999999999998</v>
      </c>
      <c r="L548" s="333">
        <v>0</v>
      </c>
      <c r="M548" s="333">
        <v>0.56999999999999995</v>
      </c>
      <c r="N548" s="334">
        <f t="shared" si="167"/>
        <v>0.56999999999999995</v>
      </c>
      <c r="O548" s="335">
        <f t="shared" si="168"/>
        <v>235.29411764705878</v>
      </c>
    </row>
    <row r="549" spans="1:17" s="336" customFormat="1" ht="15" customHeight="1">
      <c r="A549" s="395" t="s">
        <v>283</v>
      </c>
      <c r="B549" s="396" t="s">
        <v>282</v>
      </c>
      <c r="C549" s="330" t="s">
        <v>28</v>
      </c>
      <c r="D549" s="331" t="s">
        <v>146</v>
      </c>
      <c r="E549" s="332">
        <v>0.01</v>
      </c>
      <c r="F549" s="333">
        <v>3.52</v>
      </c>
      <c r="G549" s="333">
        <v>0</v>
      </c>
      <c r="H549" s="333">
        <v>3.71</v>
      </c>
      <c r="I549" s="334">
        <f t="shared" ref="I549:I551" si="169">G549+H549</f>
        <v>3.71</v>
      </c>
      <c r="J549" s="332">
        <v>0</v>
      </c>
      <c r="K549" s="333">
        <v>4.83</v>
      </c>
      <c r="L549" s="333">
        <v>0</v>
      </c>
      <c r="M549" s="333">
        <v>1.52</v>
      </c>
      <c r="N549" s="334">
        <f t="shared" ref="N549:N551" si="170">L549+M549</f>
        <v>1.52</v>
      </c>
      <c r="O549" s="335">
        <f t="shared" ref="O549:O551" si="171">((N549/I549)-1)*100</f>
        <v>-59.029649595687331</v>
      </c>
    </row>
    <row r="550" spans="1:17" s="336" customFormat="1" ht="15" customHeight="1">
      <c r="A550" s="395" t="s">
        <v>61</v>
      </c>
      <c r="B550" s="396" t="s">
        <v>281</v>
      </c>
      <c r="C550" s="330" t="s">
        <v>28</v>
      </c>
      <c r="D550" s="331" t="s">
        <v>146</v>
      </c>
      <c r="E550" s="332">
        <v>0</v>
      </c>
      <c r="F550" s="333">
        <v>0.72</v>
      </c>
      <c r="G550" s="333">
        <v>0</v>
      </c>
      <c r="H550" s="333">
        <v>6.61</v>
      </c>
      <c r="I550" s="334">
        <f t="shared" si="169"/>
        <v>6.61</v>
      </c>
      <c r="J550" s="332">
        <v>0</v>
      </c>
      <c r="K550" s="333">
        <v>0</v>
      </c>
      <c r="L550" s="333">
        <v>0</v>
      </c>
      <c r="M550" s="333">
        <v>4.8600000000000003</v>
      </c>
      <c r="N550" s="334">
        <f t="shared" si="170"/>
        <v>4.8600000000000003</v>
      </c>
      <c r="O550" s="335">
        <f t="shared" si="171"/>
        <v>-26.475037821482605</v>
      </c>
    </row>
    <row r="551" spans="1:17" s="386" customFormat="1" ht="15" customHeight="1">
      <c r="A551" s="395" t="s">
        <v>375</v>
      </c>
      <c r="B551" s="396" t="s">
        <v>680</v>
      </c>
      <c r="C551" s="330" t="s">
        <v>28</v>
      </c>
      <c r="D551" s="331" t="s">
        <v>146</v>
      </c>
      <c r="E551" s="289">
        <v>0</v>
      </c>
      <c r="F551" s="290">
        <v>0</v>
      </c>
      <c r="G551" s="290">
        <v>0</v>
      </c>
      <c r="H551" s="290">
        <v>2.4</v>
      </c>
      <c r="I551" s="291">
        <f t="shared" si="169"/>
        <v>2.4</v>
      </c>
      <c r="J551" s="289">
        <v>0</v>
      </c>
      <c r="K551" s="290">
        <v>0</v>
      </c>
      <c r="L551" s="290">
        <v>0</v>
      </c>
      <c r="M551" s="290">
        <v>2.2200000000000002</v>
      </c>
      <c r="N551" s="291">
        <f t="shared" si="170"/>
        <v>2.2200000000000002</v>
      </c>
      <c r="O551" s="385">
        <f t="shared" si="171"/>
        <v>-7.499999999999984</v>
      </c>
    </row>
    <row r="552" spans="1:17" s="100" customFormat="1" ht="15" customHeight="1">
      <c r="A552" s="491"/>
      <c r="B552" s="493"/>
      <c r="C552" s="265"/>
      <c r="D552" s="105"/>
      <c r="E552" s="103"/>
      <c r="F552" s="260"/>
      <c r="G552" s="260"/>
      <c r="H552" s="260"/>
      <c r="I552" s="261"/>
      <c r="J552" s="164"/>
      <c r="K552" s="260"/>
      <c r="L552" s="260"/>
      <c r="M552" s="260"/>
      <c r="N552" s="261"/>
      <c r="O552" s="160"/>
      <c r="P552" s="102"/>
      <c r="Q552" s="99"/>
    </row>
    <row r="553" spans="1:17" s="135" customFormat="1" ht="20.100000000000001" customHeight="1">
      <c r="A553" s="363" t="s">
        <v>349</v>
      </c>
      <c r="B553" s="364"/>
      <c r="C553" s="185"/>
      <c r="D553" s="153"/>
      <c r="E553" s="186">
        <f t="shared" ref="E553:N553" si="172">SUM(E545:E552)</f>
        <v>0.01</v>
      </c>
      <c r="F553" s="187">
        <f t="shared" si="172"/>
        <v>5.34</v>
      </c>
      <c r="G553" s="187">
        <f t="shared" si="172"/>
        <v>0</v>
      </c>
      <c r="H553" s="187">
        <f t="shared" si="172"/>
        <v>15.53</v>
      </c>
      <c r="I553" s="188">
        <f t="shared" si="172"/>
        <v>15.53</v>
      </c>
      <c r="J553" s="186">
        <f t="shared" si="172"/>
        <v>0.01</v>
      </c>
      <c r="K553" s="187">
        <f t="shared" si="172"/>
        <v>8.25</v>
      </c>
      <c r="L553" s="187">
        <f t="shared" si="172"/>
        <v>0</v>
      </c>
      <c r="M553" s="187">
        <f t="shared" si="172"/>
        <v>9.9700000000000006</v>
      </c>
      <c r="N553" s="188">
        <f t="shared" si="172"/>
        <v>9.9700000000000006</v>
      </c>
      <c r="O553" s="284">
        <f t="shared" ref="O553:O554" si="173">((N553/I553)-1)*100</f>
        <v>-35.801674179008373</v>
      </c>
    </row>
    <row r="554" spans="1:17" s="135" customFormat="1" ht="20.100000000000001" customHeight="1">
      <c r="A554" s="363" t="s">
        <v>350</v>
      </c>
      <c r="B554" s="364"/>
      <c r="C554" s="185"/>
      <c r="D554" s="153"/>
      <c r="E554" s="8">
        <v>0.06</v>
      </c>
      <c r="F554" s="7">
        <v>5.9</v>
      </c>
      <c r="G554" s="7">
        <v>0</v>
      </c>
      <c r="H554" s="7">
        <v>18.71</v>
      </c>
      <c r="I554" s="6">
        <f>SUM(G554:H554)</f>
        <v>18.71</v>
      </c>
      <c r="J554" s="8">
        <v>0.02</v>
      </c>
      <c r="K554" s="7">
        <v>9.57</v>
      </c>
      <c r="L554" s="7">
        <v>0</v>
      </c>
      <c r="M554" s="7">
        <v>12.98</v>
      </c>
      <c r="N554" s="6">
        <f>SUM(L554:M554)</f>
        <v>12.98</v>
      </c>
      <c r="O554" s="284">
        <f t="shared" si="173"/>
        <v>-30.625334045964724</v>
      </c>
    </row>
    <row r="555" spans="1:17" s="99" customFormat="1" ht="15" customHeight="1">
      <c r="A555" s="361"/>
      <c r="B555" s="362"/>
      <c r="C555" s="362"/>
      <c r="D555" s="182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4"/>
    </row>
    <row r="556" spans="1:17">
      <c r="J556" s="212"/>
      <c r="K556" s="212"/>
      <c r="L556" s="212"/>
      <c r="M556" s="212"/>
      <c r="N556" s="212"/>
    </row>
    <row r="557" spans="1:17" s="99" customFormat="1" ht="15" customHeight="1">
      <c r="A557" s="262"/>
      <c r="B557" s="263"/>
      <c r="C557" s="263"/>
      <c r="D557" s="264"/>
      <c r="E557" s="190"/>
      <c r="F557" s="190"/>
      <c r="G557" s="190"/>
      <c r="H557" s="190"/>
      <c r="I557" s="190"/>
      <c r="J557" s="190"/>
      <c r="K557" s="190"/>
      <c r="L557" s="190"/>
      <c r="M557" s="190"/>
      <c r="N557" s="190"/>
      <c r="O557" s="191"/>
    </row>
    <row r="558" spans="1:17" s="135" customFormat="1" ht="20.100000000000001" customHeight="1">
      <c r="A558" s="482" t="s">
        <v>351</v>
      </c>
      <c r="B558" s="484" t="s">
        <v>8</v>
      </c>
      <c r="C558" s="485"/>
      <c r="D558" s="486"/>
      <c r="E558" s="488"/>
      <c r="F558" s="488"/>
      <c r="G558" s="488"/>
      <c r="H558" s="488"/>
      <c r="I558" s="352"/>
      <c r="J558" s="488"/>
      <c r="K558" s="488"/>
      <c r="L558" s="488"/>
      <c r="M558" s="488"/>
      <c r="N558" s="488"/>
      <c r="O558" s="144"/>
    </row>
    <row r="559" spans="1:17" s="193" customFormat="1" ht="15" customHeight="1">
      <c r="A559" s="483"/>
      <c r="B559" s="483"/>
      <c r="C559" s="483"/>
      <c r="D559" s="487"/>
      <c r="E559" s="356"/>
      <c r="F559" s="356"/>
      <c r="G559" s="356"/>
      <c r="H559" s="356"/>
      <c r="I559" s="356"/>
      <c r="J559" s="356"/>
      <c r="K559" s="356"/>
      <c r="L559" s="356"/>
      <c r="M559" s="356"/>
      <c r="N559" s="356"/>
      <c r="O559" s="192"/>
      <c r="P559" s="263"/>
    </row>
    <row r="560" spans="1:17" s="151" customFormat="1" ht="15" customHeight="1">
      <c r="A560" s="465" t="s">
        <v>292</v>
      </c>
      <c r="B560" s="467" t="s">
        <v>66</v>
      </c>
      <c r="C560" s="469" t="s">
        <v>293</v>
      </c>
      <c r="D560" s="471" t="s">
        <v>294</v>
      </c>
      <c r="E560" s="473" t="s">
        <v>684</v>
      </c>
      <c r="F560" s="474"/>
      <c r="G560" s="474"/>
      <c r="H560" s="474"/>
      <c r="I560" s="475"/>
      <c r="J560" s="473" t="s">
        <v>721</v>
      </c>
      <c r="K560" s="474"/>
      <c r="L560" s="474"/>
      <c r="M560" s="474"/>
      <c r="N560" s="475"/>
      <c r="O560" s="150" t="s">
        <v>65</v>
      </c>
    </row>
    <row r="561" spans="1:17" s="151" customFormat="1" ht="27">
      <c r="A561" s="466"/>
      <c r="B561" s="468"/>
      <c r="C561" s="470"/>
      <c r="D561" s="472"/>
      <c r="E561" s="9" t="s">
        <v>67</v>
      </c>
      <c r="F561" s="244" t="s">
        <v>497</v>
      </c>
      <c r="G561" s="240" t="s">
        <v>385</v>
      </c>
      <c r="H561" s="10" t="s">
        <v>383</v>
      </c>
      <c r="I561" s="241" t="s">
        <v>384</v>
      </c>
      <c r="J561" s="9" t="s">
        <v>67</v>
      </c>
      <c r="K561" s="244" t="s">
        <v>497</v>
      </c>
      <c r="L561" s="240" t="s">
        <v>385</v>
      </c>
      <c r="M561" s="10" t="s">
        <v>383</v>
      </c>
      <c r="N561" s="241" t="s">
        <v>384</v>
      </c>
      <c r="O561" s="152" t="s">
        <v>68</v>
      </c>
    </row>
    <row r="562" spans="1:17" s="151" customFormat="1" ht="15" customHeight="1">
      <c r="A562" s="95"/>
      <c r="B562" s="391"/>
      <c r="C562" s="96"/>
      <c r="D562" s="153"/>
      <c r="E562" s="157"/>
      <c r="F562" s="158"/>
      <c r="G562" s="158"/>
      <c r="H562" s="97"/>
      <c r="I562" s="159"/>
      <c r="J562" s="157"/>
      <c r="K562" s="158"/>
      <c r="L562" s="158"/>
      <c r="M562" s="158"/>
      <c r="N562" s="98"/>
      <c r="O562" s="155"/>
    </row>
    <row r="563" spans="1:17" s="336" customFormat="1" ht="15" customHeight="1">
      <c r="A563" s="383" t="s">
        <v>376</v>
      </c>
      <c r="B563" s="414" t="s">
        <v>145</v>
      </c>
      <c r="C563" s="342" t="s">
        <v>13</v>
      </c>
      <c r="D563" s="343" t="s">
        <v>144</v>
      </c>
      <c r="E563" s="332">
        <v>0</v>
      </c>
      <c r="F563" s="333">
        <v>0</v>
      </c>
      <c r="G563" s="333">
        <v>0.35</v>
      </c>
      <c r="H563" s="333">
        <v>0.12</v>
      </c>
      <c r="I563" s="334">
        <f>G563+H563</f>
        <v>0.47</v>
      </c>
      <c r="J563" s="332">
        <v>0</v>
      </c>
      <c r="K563" s="333">
        <v>0</v>
      </c>
      <c r="L563" s="333">
        <v>0.18</v>
      </c>
      <c r="M563" s="333">
        <v>0.28999999999999998</v>
      </c>
      <c r="N563" s="334">
        <f>L563+M563</f>
        <v>0.47</v>
      </c>
      <c r="O563" s="335">
        <f>((N563/I563)-1)*100</f>
        <v>0</v>
      </c>
    </row>
    <row r="564" spans="1:17" s="336" customFormat="1" ht="15" customHeight="1">
      <c r="A564" s="383" t="s">
        <v>377</v>
      </c>
      <c r="B564" s="414" t="s">
        <v>285</v>
      </c>
      <c r="C564" s="342" t="s">
        <v>13</v>
      </c>
      <c r="D564" s="344" t="s">
        <v>141</v>
      </c>
      <c r="E564" s="332">
        <v>0</v>
      </c>
      <c r="F564" s="333">
        <v>0</v>
      </c>
      <c r="G564" s="333">
        <v>0.22</v>
      </c>
      <c r="H564" s="333">
        <v>0.22</v>
      </c>
      <c r="I564" s="334">
        <f t="shared" ref="I564" si="174">G564+H564</f>
        <v>0.44</v>
      </c>
      <c r="J564" s="332">
        <v>0</v>
      </c>
      <c r="K564" s="333">
        <v>0</v>
      </c>
      <c r="L564" s="333">
        <v>0.4</v>
      </c>
      <c r="M564" s="333">
        <v>0.34</v>
      </c>
      <c r="N564" s="334">
        <f t="shared" ref="N564" si="175">L564+M564</f>
        <v>0.74</v>
      </c>
      <c r="O564" s="335">
        <f t="shared" ref="O564" si="176">((N564/I564)-1)*100</f>
        <v>68.181818181818187</v>
      </c>
    </row>
    <row r="565" spans="1:17" s="336" customFormat="1" ht="15" customHeight="1">
      <c r="A565" s="383"/>
      <c r="B565" s="414"/>
      <c r="C565" s="342"/>
      <c r="D565" s="344"/>
      <c r="E565" s="332"/>
      <c r="F565" s="333"/>
      <c r="G565" s="333"/>
      <c r="H565" s="333"/>
      <c r="I565" s="334"/>
      <c r="J565" s="332"/>
      <c r="K565" s="333"/>
      <c r="L565" s="333"/>
      <c r="M565" s="333"/>
      <c r="N565" s="334"/>
      <c r="O565" s="335"/>
    </row>
    <row r="566" spans="1:17" s="336" customFormat="1" ht="15" customHeight="1">
      <c r="A566" s="383" t="s">
        <v>378</v>
      </c>
      <c r="B566" s="414" t="s">
        <v>379</v>
      </c>
      <c r="C566" s="342" t="s">
        <v>20</v>
      </c>
      <c r="D566" s="344" t="s">
        <v>153</v>
      </c>
      <c r="E566" s="332">
        <v>0</v>
      </c>
      <c r="F566" s="333">
        <v>0</v>
      </c>
      <c r="G566" s="333">
        <v>0.11</v>
      </c>
      <c r="H566" s="333">
        <v>0.66</v>
      </c>
      <c r="I566" s="334">
        <f t="shared" ref="I566:I567" si="177">G566+H566</f>
        <v>0.77</v>
      </c>
      <c r="J566" s="332">
        <v>0</v>
      </c>
      <c r="K566" s="333">
        <v>0</v>
      </c>
      <c r="L566" s="333">
        <v>0.02</v>
      </c>
      <c r="M566" s="333">
        <v>0.98</v>
      </c>
      <c r="N566" s="334">
        <f t="shared" ref="N566:N567" si="178">L566+M566</f>
        <v>1</v>
      </c>
      <c r="O566" s="335">
        <f t="shared" ref="O566:O567" si="179">((N566/I566)-1)*100</f>
        <v>29.870129870129869</v>
      </c>
    </row>
    <row r="567" spans="1:17" s="336" customFormat="1" ht="15" customHeight="1">
      <c r="A567" s="383" t="s">
        <v>48</v>
      </c>
      <c r="B567" s="414" t="s">
        <v>284</v>
      </c>
      <c r="C567" s="342" t="s">
        <v>20</v>
      </c>
      <c r="D567" s="344" t="s">
        <v>144</v>
      </c>
      <c r="E567" s="332">
        <v>0</v>
      </c>
      <c r="F567" s="333">
        <v>0</v>
      </c>
      <c r="G567" s="333">
        <v>0.83</v>
      </c>
      <c r="H567" s="333">
        <v>0.25</v>
      </c>
      <c r="I567" s="334">
        <f t="shared" si="177"/>
        <v>1.08</v>
      </c>
      <c r="J567" s="332">
        <v>0</v>
      </c>
      <c r="K567" s="333">
        <v>0</v>
      </c>
      <c r="L567" s="333">
        <v>0.65</v>
      </c>
      <c r="M567" s="333">
        <v>0.65</v>
      </c>
      <c r="N567" s="334">
        <f t="shared" si="178"/>
        <v>1.3</v>
      </c>
      <c r="O567" s="335">
        <f t="shared" si="179"/>
        <v>20.370370370370374</v>
      </c>
    </row>
    <row r="568" spans="1:17" s="100" customFormat="1" ht="15" customHeight="1">
      <c r="A568" s="353"/>
      <c r="B568" s="365"/>
      <c r="C568" s="265"/>
      <c r="D568" s="105"/>
      <c r="E568" s="103"/>
      <c r="F568" s="260"/>
      <c r="G568" s="260"/>
      <c r="H568" s="260"/>
      <c r="I568" s="261"/>
      <c r="J568" s="164"/>
      <c r="K568" s="260"/>
      <c r="L568" s="260"/>
      <c r="M568" s="260"/>
      <c r="N568" s="261"/>
      <c r="O568" s="160"/>
      <c r="P568" s="102"/>
      <c r="Q568" s="99"/>
    </row>
    <row r="569" spans="1:17" s="135" customFormat="1" ht="20.100000000000001" customHeight="1">
      <c r="A569" s="363" t="s">
        <v>352</v>
      </c>
      <c r="B569" s="364"/>
      <c r="C569" s="294"/>
      <c r="D569" s="296"/>
      <c r="E569" s="270">
        <f t="shared" ref="E569:N569" si="180">SUM(E562:E568)</f>
        <v>0</v>
      </c>
      <c r="F569" s="303">
        <f t="shared" si="180"/>
        <v>0</v>
      </c>
      <c r="G569" s="303">
        <f t="shared" si="180"/>
        <v>1.5099999999999998</v>
      </c>
      <c r="H569" s="303">
        <f t="shared" si="180"/>
        <v>1.25</v>
      </c>
      <c r="I569" s="304">
        <f t="shared" si="180"/>
        <v>2.76</v>
      </c>
      <c r="J569" s="270">
        <f t="shared" si="180"/>
        <v>0</v>
      </c>
      <c r="K569" s="303">
        <f t="shared" si="180"/>
        <v>0</v>
      </c>
      <c r="L569" s="303">
        <f t="shared" si="180"/>
        <v>1.25</v>
      </c>
      <c r="M569" s="303">
        <f t="shared" si="180"/>
        <v>2.2599999999999998</v>
      </c>
      <c r="N569" s="304">
        <f t="shared" si="180"/>
        <v>3.51</v>
      </c>
      <c r="O569" s="284">
        <f t="shared" ref="O569:O570" si="181">((N569/I569)-1)*100</f>
        <v>27.173913043478272</v>
      </c>
    </row>
    <row r="570" spans="1:17" s="135" customFormat="1" ht="20.100000000000001" customHeight="1" thickBot="1">
      <c r="A570" s="266" t="s">
        <v>353</v>
      </c>
      <c r="B570" s="267"/>
      <c r="C570" s="268"/>
      <c r="D570" s="297"/>
      <c r="E570" s="213">
        <v>0.90999999999999992</v>
      </c>
      <c r="F570" s="214">
        <v>0.05</v>
      </c>
      <c r="G570" s="214">
        <v>11.84</v>
      </c>
      <c r="H570" s="214">
        <v>18.669999999999998</v>
      </c>
      <c r="I570" s="432">
        <f>SUM(G570:H570)</f>
        <v>30.509999999999998</v>
      </c>
      <c r="J570" s="213">
        <v>0.84</v>
      </c>
      <c r="K570" s="214">
        <v>0.56000000000000005</v>
      </c>
      <c r="L570" s="214">
        <v>12.360000000000001</v>
      </c>
      <c r="M570" s="214">
        <v>14.64</v>
      </c>
      <c r="N570" s="432">
        <f>SUM(L570:M570)</f>
        <v>27</v>
      </c>
      <c r="O570" s="285">
        <f t="shared" si="181"/>
        <v>-11.504424778761058</v>
      </c>
    </row>
    <row r="571" spans="1:17" s="100" customFormat="1" ht="15" customHeight="1">
      <c r="A571" s="345"/>
      <c r="B571" s="346"/>
      <c r="C571" s="269"/>
      <c r="D571" s="298"/>
      <c r="E571" s="164"/>
      <c r="F571" s="260"/>
      <c r="G571" s="260"/>
      <c r="H571" s="260"/>
      <c r="I571" s="261"/>
      <c r="J571" s="164"/>
      <c r="K571" s="260"/>
      <c r="L571" s="260"/>
      <c r="M571" s="260"/>
      <c r="N571" s="261"/>
      <c r="O571" s="287"/>
      <c r="P571" s="99"/>
    </row>
    <row r="572" spans="1:17" s="222" customFormat="1" ht="20.100000000000001" customHeight="1">
      <c r="A572" s="124" t="s">
        <v>354</v>
      </c>
      <c r="B572" s="219" t="s">
        <v>9</v>
      </c>
      <c r="C572" s="125"/>
      <c r="D572" s="299"/>
      <c r="E572" s="305">
        <v>0.28999999999999998</v>
      </c>
      <c r="F572" s="220">
        <v>39.33</v>
      </c>
      <c r="G572" s="220">
        <v>171.94</v>
      </c>
      <c r="H572" s="220">
        <v>501.58</v>
      </c>
      <c r="I572" s="221">
        <f>SUM(G572:H572)</f>
        <v>673.52</v>
      </c>
      <c r="J572" s="305">
        <v>0.28999999999999998</v>
      </c>
      <c r="K572" s="220">
        <v>35.880000000000003</v>
      </c>
      <c r="L572" s="220">
        <v>162.66999999999999</v>
      </c>
      <c r="M572" s="220">
        <v>467.31</v>
      </c>
      <c r="N572" s="221">
        <f>SUM(L572:M572)</f>
        <v>629.98</v>
      </c>
      <c r="O572" s="284">
        <f t="shared" ref="O572" si="182">((N572/I572)-1)*100</f>
        <v>-6.4645444827176597</v>
      </c>
    </row>
    <row r="573" spans="1:17" s="143" customFormat="1" ht="15" customHeight="1">
      <c r="A573" s="215"/>
      <c r="B573" s="4"/>
      <c r="C573" s="123"/>
      <c r="D573" s="105"/>
      <c r="E573" s="216"/>
      <c r="F573" s="217"/>
      <c r="G573" s="217"/>
      <c r="H573" s="217"/>
      <c r="I573" s="218"/>
      <c r="J573" s="216"/>
      <c r="K573" s="217"/>
      <c r="L573" s="217"/>
      <c r="M573" s="217"/>
      <c r="N573" s="218"/>
      <c r="O573" s="160"/>
    </row>
    <row r="574" spans="1:17" s="143" customFormat="1" ht="20.100000000000001" customHeight="1">
      <c r="A574" s="494" t="s">
        <v>355</v>
      </c>
      <c r="B574" s="495"/>
      <c r="C574" s="123"/>
      <c r="D574" s="105"/>
      <c r="E574" s="305">
        <v>3.99</v>
      </c>
      <c r="F574" s="220">
        <v>7.39</v>
      </c>
      <c r="G574" s="220">
        <v>29.09</v>
      </c>
      <c r="H574" s="220">
        <v>77.67</v>
      </c>
      <c r="I574" s="221">
        <f>SUM(G574:H574)</f>
        <v>106.76</v>
      </c>
      <c r="J574" s="305">
        <v>2.79</v>
      </c>
      <c r="K574" s="220">
        <v>9.43</v>
      </c>
      <c r="L574" s="220">
        <v>3.88</v>
      </c>
      <c r="M574" s="220">
        <v>16.88</v>
      </c>
      <c r="N574" s="221">
        <f>SUM(L574:M574)</f>
        <v>20.759999999999998</v>
      </c>
      <c r="O574" s="284">
        <f t="shared" ref="O574" si="183">((N574/I574)-1)*100</f>
        <v>-80.554514799550404</v>
      </c>
    </row>
    <row r="575" spans="1:17" s="143" customFormat="1" ht="24.95" customHeight="1" thickBot="1">
      <c r="A575" s="496"/>
      <c r="B575" s="497"/>
      <c r="C575" s="126"/>
      <c r="D575" s="300"/>
      <c r="E575" s="223"/>
      <c r="F575" s="224"/>
      <c r="G575" s="224"/>
      <c r="H575" s="224"/>
      <c r="I575" s="225"/>
      <c r="J575" s="223"/>
      <c r="K575" s="224"/>
      <c r="L575" s="224"/>
      <c r="M575" s="224"/>
      <c r="N575" s="225"/>
      <c r="O575" s="226"/>
    </row>
    <row r="576" spans="1:17" s="143" customFormat="1" ht="24.95" customHeight="1" thickBot="1">
      <c r="A576" s="238" t="s">
        <v>356</v>
      </c>
      <c r="B576" s="233"/>
      <c r="C576" s="127"/>
      <c r="D576" s="301"/>
      <c r="E576" s="227">
        <f>E574+E572+E569+E553+E536+E520+E390+E231+E79</f>
        <v>6.2499999999999991</v>
      </c>
      <c r="F576" s="228">
        <f>F574+F572+F569+F553+F536+F520+F390+F231+F79</f>
        <v>186.05</v>
      </c>
      <c r="G576" s="228">
        <f>G574+G572+G569+G553+G536+G520+G390+G231+G79</f>
        <v>1030.6499999999999</v>
      </c>
      <c r="H576" s="228">
        <f>H574+H572+H569+H553+H536+H520+H390+H231+H79</f>
        <v>3050.01</v>
      </c>
      <c r="I576" s="229">
        <f>SUM(G576:H576)</f>
        <v>4080.66</v>
      </c>
      <c r="J576" s="227">
        <f>J574+J572+J569+J553+J536+J520+J390+J231+J79</f>
        <v>4.96</v>
      </c>
      <c r="K576" s="228">
        <f>K574+K572+K569+K553+K536+K520+K390+K231+K79</f>
        <v>196.24999999999994</v>
      </c>
      <c r="L576" s="228">
        <f>L574+L572+L569+L553+L536+L520+L390+L231+L79</f>
        <v>889.81999999999971</v>
      </c>
      <c r="M576" s="228">
        <f>M574+M572+M569+M553+M536+M520+M390+M231+M79</f>
        <v>2663.46</v>
      </c>
      <c r="N576" s="229">
        <f>N574+N572+N569+N553+N536+N520+N390+N231+N79</f>
        <v>3553.2799999999993</v>
      </c>
      <c r="O576" s="285">
        <f t="shared" ref="O576:O577" si="184">((N576/I576)-1)*100</f>
        <v>-12.923889762930518</v>
      </c>
    </row>
    <row r="577" spans="1:15" s="143" customFormat="1" ht="24.95" customHeight="1" thickBot="1">
      <c r="A577" s="238" t="s">
        <v>357</v>
      </c>
      <c r="B577" s="233"/>
      <c r="C577" s="127"/>
      <c r="D577" s="301"/>
      <c r="E577" s="227">
        <f>SUM(E570,E554,E537,E521,E391,E232,E80)</f>
        <v>6.29</v>
      </c>
      <c r="F577" s="228">
        <f>SUM(F570,F554,F537,F521,F391,F232,F80)</f>
        <v>186.07999999999998</v>
      </c>
      <c r="G577" s="228">
        <f>SUM(G570,G554,G537,G521,G391,G232,G80)</f>
        <v>1030.6200000000001</v>
      </c>
      <c r="H577" s="228">
        <f>SUM(H570,H554,H537,H521,H391,H232,H80)</f>
        <v>3049.95</v>
      </c>
      <c r="I577" s="229">
        <f>SUM(G577:H577)</f>
        <v>4080.5699999999997</v>
      </c>
      <c r="J577" s="227">
        <f>SUM(J570,J554,J537,J521,J391,J232,J80)</f>
        <v>5.0500000000000007</v>
      </c>
      <c r="K577" s="228">
        <f>SUM(K570,K554,K537,K521,K391,K232,K80)</f>
        <v>196.2</v>
      </c>
      <c r="L577" s="228">
        <f>SUM(L570,L554,L537,L521,L391,L232,L80)</f>
        <v>889.82999999999993</v>
      </c>
      <c r="M577" s="228">
        <f>SUM(M570,M554,M537,M521,M391,M232,M80)</f>
        <v>2663.54</v>
      </c>
      <c r="N577" s="229">
        <f>SUM(N570,N554,N537,N521,N391,N232,N80)</f>
        <v>3553.37</v>
      </c>
      <c r="O577" s="286">
        <f t="shared" si="184"/>
        <v>-12.919763660468996</v>
      </c>
    </row>
  </sheetData>
  <sortState ref="A440:V571">
    <sortCondition ref="D440:D571"/>
    <sortCondition ref="A440:A571"/>
  </sortState>
  <mergeCells count="220">
    <mergeCell ref="A574:B574"/>
    <mergeCell ref="A575:B575"/>
    <mergeCell ref="J558:N558"/>
    <mergeCell ref="A560:A561"/>
    <mergeCell ref="B560:B561"/>
    <mergeCell ref="C560:C561"/>
    <mergeCell ref="D560:D561"/>
    <mergeCell ref="E560:I560"/>
    <mergeCell ref="J560:N560"/>
    <mergeCell ref="A552:B552"/>
    <mergeCell ref="A558:A559"/>
    <mergeCell ref="B558:B559"/>
    <mergeCell ref="C558:C559"/>
    <mergeCell ref="D558:D559"/>
    <mergeCell ref="E558:H558"/>
    <mergeCell ref="J541:N541"/>
    <mergeCell ref="A543:A544"/>
    <mergeCell ref="B543:B544"/>
    <mergeCell ref="C543:C544"/>
    <mergeCell ref="D543:D544"/>
    <mergeCell ref="E543:I543"/>
    <mergeCell ref="J543:N543"/>
    <mergeCell ref="A535:B535"/>
    <mergeCell ref="A541:A542"/>
    <mergeCell ref="B541:B542"/>
    <mergeCell ref="C541:C542"/>
    <mergeCell ref="D541:D542"/>
    <mergeCell ref="E541:H541"/>
    <mergeCell ref="A527:A528"/>
    <mergeCell ref="B527:B528"/>
    <mergeCell ref="C527:C528"/>
    <mergeCell ref="D527:D528"/>
    <mergeCell ref="E527:I527"/>
    <mergeCell ref="J527:N527"/>
    <mergeCell ref="J512:N512"/>
    <mergeCell ref="A519:B519"/>
    <mergeCell ref="A525:A526"/>
    <mergeCell ref="B525:B526"/>
    <mergeCell ref="C525:C526"/>
    <mergeCell ref="D525:D526"/>
    <mergeCell ref="E525:H525"/>
    <mergeCell ref="J525:N525"/>
    <mergeCell ref="A510:B510"/>
    <mergeCell ref="A512:A513"/>
    <mergeCell ref="B512:B513"/>
    <mergeCell ref="C512:C513"/>
    <mergeCell ref="D512:D513"/>
    <mergeCell ref="E512:I512"/>
    <mergeCell ref="A504:A505"/>
    <mergeCell ref="B504:B505"/>
    <mergeCell ref="C504:C505"/>
    <mergeCell ref="D504:D505"/>
    <mergeCell ref="E504:I504"/>
    <mergeCell ref="J504:N504"/>
    <mergeCell ref="A492:A493"/>
    <mergeCell ref="B492:B493"/>
    <mergeCell ref="C492:C493"/>
    <mergeCell ref="D492:D493"/>
    <mergeCell ref="E492:I492"/>
    <mergeCell ref="J492:N492"/>
    <mergeCell ref="A465:A466"/>
    <mergeCell ref="B465:B466"/>
    <mergeCell ref="C465:C466"/>
    <mergeCell ref="D465:D466"/>
    <mergeCell ref="E465:I465"/>
    <mergeCell ref="J465:N465"/>
    <mergeCell ref="A445:A446"/>
    <mergeCell ref="B445:B446"/>
    <mergeCell ref="C445:C446"/>
    <mergeCell ref="D445:D446"/>
    <mergeCell ref="E445:I445"/>
    <mergeCell ref="J445:N445"/>
    <mergeCell ref="A421:A422"/>
    <mergeCell ref="B421:B422"/>
    <mergeCell ref="C421:C422"/>
    <mergeCell ref="D421:D422"/>
    <mergeCell ref="E421:I421"/>
    <mergeCell ref="J421:N421"/>
    <mergeCell ref="A397:A398"/>
    <mergeCell ref="B397:B398"/>
    <mergeCell ref="C397:C398"/>
    <mergeCell ref="D397:D398"/>
    <mergeCell ref="E397:I397"/>
    <mergeCell ref="J397:N397"/>
    <mergeCell ref="J382:N382"/>
    <mergeCell ref="A395:A396"/>
    <mergeCell ref="B395:B396"/>
    <mergeCell ref="C395:C396"/>
    <mergeCell ref="D395:D396"/>
    <mergeCell ref="E395:H395"/>
    <mergeCell ref="J395:N395"/>
    <mergeCell ref="A380:B380"/>
    <mergeCell ref="A382:A383"/>
    <mergeCell ref="B382:B383"/>
    <mergeCell ref="C382:C383"/>
    <mergeCell ref="D382:D383"/>
    <mergeCell ref="E382:I382"/>
    <mergeCell ref="A374:A375"/>
    <mergeCell ref="B374:B375"/>
    <mergeCell ref="C374:C375"/>
    <mergeCell ref="D374:D375"/>
    <mergeCell ref="E374:I374"/>
    <mergeCell ref="J374:N374"/>
    <mergeCell ref="A321:A322"/>
    <mergeCell ref="B321:B322"/>
    <mergeCell ref="C321:C322"/>
    <mergeCell ref="D321:D322"/>
    <mergeCell ref="E321:I321"/>
    <mergeCell ref="J321:N321"/>
    <mergeCell ref="E238:I238"/>
    <mergeCell ref="J238:N238"/>
    <mergeCell ref="A287:A288"/>
    <mergeCell ref="B287:B288"/>
    <mergeCell ref="C287:C288"/>
    <mergeCell ref="D287:D288"/>
    <mergeCell ref="E287:I287"/>
    <mergeCell ref="J287:N287"/>
    <mergeCell ref="A361:A362"/>
    <mergeCell ref="B361:B362"/>
    <mergeCell ref="C361:C362"/>
    <mergeCell ref="D361:D362"/>
    <mergeCell ref="E361:I361"/>
    <mergeCell ref="J361:N361"/>
    <mergeCell ref="A231:B231"/>
    <mergeCell ref="A232:B232"/>
    <mergeCell ref="A238:A239"/>
    <mergeCell ref="B238:B239"/>
    <mergeCell ref="C238:C239"/>
    <mergeCell ref="D238:D239"/>
    <mergeCell ref="J207:N207"/>
    <mergeCell ref="A215:B215"/>
    <mergeCell ref="A217:A218"/>
    <mergeCell ref="B217:B218"/>
    <mergeCell ref="C217:C218"/>
    <mergeCell ref="D217:D218"/>
    <mergeCell ref="E217:I217"/>
    <mergeCell ref="J217:N217"/>
    <mergeCell ref="A205:B205"/>
    <mergeCell ref="A207:A208"/>
    <mergeCell ref="B207:B208"/>
    <mergeCell ref="C207:C208"/>
    <mergeCell ref="D207:D208"/>
    <mergeCell ref="E207:I207"/>
    <mergeCell ref="A180:A181"/>
    <mergeCell ref="B180:B181"/>
    <mergeCell ref="C180:C181"/>
    <mergeCell ref="D180:D181"/>
    <mergeCell ref="E180:I180"/>
    <mergeCell ref="J180:N180"/>
    <mergeCell ref="A158:A159"/>
    <mergeCell ref="B158:B159"/>
    <mergeCell ref="C158:C159"/>
    <mergeCell ref="D158:D159"/>
    <mergeCell ref="E158:I158"/>
    <mergeCell ref="J158:N158"/>
    <mergeCell ref="A132:A133"/>
    <mergeCell ref="B132:B133"/>
    <mergeCell ref="C132:C133"/>
    <mergeCell ref="D132:D133"/>
    <mergeCell ref="E132:I132"/>
    <mergeCell ref="J132:N132"/>
    <mergeCell ref="E86:I86"/>
    <mergeCell ref="J86:N86"/>
    <mergeCell ref="A109:A110"/>
    <mergeCell ref="B109:B110"/>
    <mergeCell ref="C109:C110"/>
    <mergeCell ref="D109:D110"/>
    <mergeCell ref="E109:I109"/>
    <mergeCell ref="J109:N109"/>
    <mergeCell ref="A79:B79"/>
    <mergeCell ref="A80:B80"/>
    <mergeCell ref="A86:A87"/>
    <mergeCell ref="B86:B87"/>
    <mergeCell ref="C86:C87"/>
    <mergeCell ref="D86:D87"/>
    <mergeCell ref="A70:A71"/>
    <mergeCell ref="B70:B71"/>
    <mergeCell ref="C70:C71"/>
    <mergeCell ref="D70:D71"/>
    <mergeCell ref="E70:I70"/>
    <mergeCell ref="J70:N70"/>
    <mergeCell ref="A57:B57"/>
    <mergeCell ref="A59:A60"/>
    <mergeCell ref="B59:B60"/>
    <mergeCell ref="C59:C60"/>
    <mergeCell ref="D59:D60"/>
    <mergeCell ref="E59:I59"/>
    <mergeCell ref="J47:N47"/>
    <mergeCell ref="A36:A37"/>
    <mergeCell ref="B36:B37"/>
    <mergeCell ref="C36:C37"/>
    <mergeCell ref="D36:D37"/>
    <mergeCell ref="E36:I36"/>
    <mergeCell ref="J36:N36"/>
    <mergeCell ref="J59:N59"/>
    <mergeCell ref="A68:B68"/>
    <mergeCell ref="A419:B419"/>
    <mergeCell ref="A9:A10"/>
    <mergeCell ref="B9:B10"/>
    <mergeCell ref="C9:C10"/>
    <mergeCell ref="D9:D10"/>
    <mergeCell ref="E9:I9"/>
    <mergeCell ref="J9:N9"/>
    <mergeCell ref="A28:A29"/>
    <mergeCell ref="B28:B29"/>
    <mergeCell ref="C28:C29"/>
    <mergeCell ref="D28:D29"/>
    <mergeCell ref="E28:I28"/>
    <mergeCell ref="J28:N28"/>
    <mergeCell ref="A17:A18"/>
    <mergeCell ref="B17:B18"/>
    <mergeCell ref="C17:C18"/>
    <mergeCell ref="D17:D18"/>
    <mergeCell ref="E17:I17"/>
    <mergeCell ref="J17:N17"/>
    <mergeCell ref="A47:A48"/>
    <mergeCell ref="B47:B48"/>
    <mergeCell ref="C47:C48"/>
    <mergeCell ref="D47:D48"/>
    <mergeCell ref="E47:I47"/>
  </mergeCells>
  <phoneticPr fontId="5"/>
  <pageMargins left="0.51181102362204722" right="0.35433070866141736" top="0.51181102362204722" bottom="0.86614173228346458" header="0.51181102362204722" footer="0.51181102362204722"/>
  <pageSetup paperSize="12" scale="71" fitToHeight="0" orientation="portrait" r:id="rId1"/>
  <headerFooter alignWithMargins="0">
    <oddFooter>&amp;P / &amp;N ページ</oddFooter>
  </headerFooter>
  <rowBreaks count="3" manualBreakCount="3">
    <brk id="212" max="16383" man="1"/>
    <brk id="320" max="14" man="1"/>
    <brk id="4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合計表</vt:lpstr>
      <vt:lpstr>品目別 1</vt:lpstr>
      <vt:lpstr>品目別2</vt:lpstr>
      <vt:lpstr>crop 20</vt:lpstr>
      <vt:lpstr>合計表!Print_Area</vt:lpstr>
      <vt:lpstr>'品目別 1'!Print_Area</vt:lpstr>
      <vt:lpstr>品目別2!Print_Area</vt:lpstr>
    </vt:vector>
  </TitlesOfParts>
  <Company>株式会社　山喜農園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t-kamimura</dc:creator>
  <cp:lastModifiedBy>上村 富恵 T.K.</cp:lastModifiedBy>
  <cp:lastPrinted>2020-07-17T02:40:25Z</cp:lastPrinted>
  <dcterms:created xsi:type="dcterms:W3CDTF">2007-07-20T05:30:10Z</dcterms:created>
  <dcterms:modified xsi:type="dcterms:W3CDTF">2020-07-17T04:11:51Z</dcterms:modified>
</cp:coreProperties>
</file>